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filterPrivacy="1" codeName="ThisWorkbook" autoCompressPictures="0"/>
  <xr:revisionPtr revIDLastSave="0" documentId="8_{A1441D77-9A2F-405D-AB2B-E767615069AD}" xr6:coauthVersionLast="47" xr6:coauthVersionMax="47" xr10:uidLastSave="{00000000-0000-0000-0000-000000000000}"/>
  <bookViews>
    <workbookView xWindow="28680" yWindow="-120" windowWidth="29040" windowHeight="15840" tabRatio="788" xr2:uid="{00000000-000D-0000-FFFF-FFFF00000000}"/>
  </bookViews>
  <sheets>
    <sheet name="Enero" sheetId="14" r:id="rId1"/>
    <sheet name="Febrero" sheetId="15" r:id="rId2"/>
    <sheet name="Marzo" sheetId="16" r:id="rId3"/>
    <sheet name="Abril" sheetId="17" r:id="rId4"/>
    <sheet name="Mayo" sheetId="18" r:id="rId5"/>
    <sheet name="Junio" sheetId="19" r:id="rId6"/>
    <sheet name="Julio" sheetId="20" r:id="rId7"/>
    <sheet name="Agosto" sheetId="21" r:id="rId8"/>
    <sheet name="Septiembre" sheetId="22" r:id="rId9"/>
    <sheet name="Octubre" sheetId="23" r:id="rId10"/>
    <sheet name="Noviembre" sheetId="24" r:id="rId11"/>
    <sheet name="Diciembre" sheetId="25" r:id="rId12"/>
  </sheets>
  <definedNames>
    <definedName name="_xlnm.Print_Area" localSheetId="3">Abril!$A:$I</definedName>
    <definedName name="_xlnm.Print_Area" localSheetId="7">Agosto!$A:$I</definedName>
    <definedName name="_xlnm.Print_Area" localSheetId="11">Diciembre!$A:$I</definedName>
    <definedName name="_xlnm.Print_Area" localSheetId="0">Enero!$A:$I</definedName>
    <definedName name="_xlnm.Print_Area" localSheetId="1">Febrero!$A:$I</definedName>
    <definedName name="_xlnm.Print_Area" localSheetId="6">Julio!$A:$I</definedName>
    <definedName name="_xlnm.Print_Area" localSheetId="5">Junio!$A:$I</definedName>
    <definedName name="_xlnm.Print_Area" localSheetId="2">Marzo!$A:$I</definedName>
    <definedName name="_xlnm.Print_Area" localSheetId="4">Mayo!$A:$I</definedName>
    <definedName name="_xlnm.Print_Area" localSheetId="10">Noviembre!$A:$I</definedName>
    <definedName name="_xlnm.Print_Area" localSheetId="9">Octubre!$A:$I</definedName>
    <definedName name="_xlnm.Print_Area" localSheetId="8">Septiembre!$A:$I</definedName>
    <definedName name="CalendarYear">Enero!$K$5</definedName>
    <definedName name="ColumnTitleRegion1..H12.1">Enero!$B$3</definedName>
    <definedName name="ColumnTitleRegion1..H12.10">Octubre!$B$3</definedName>
    <definedName name="ColumnTitleRegion1..H12.11">Noviembre!$B$3</definedName>
    <definedName name="ColumnTitleRegion1..H12.12">Diciembre!$B$3</definedName>
    <definedName name="ColumnTitleRegion1..H12.2">Febrero!$B$3</definedName>
    <definedName name="ColumnTitleRegion1..H12.3">Marzo!$B$3</definedName>
    <definedName name="ColumnTitleRegion1..H12.4">Abril!$B$3</definedName>
    <definedName name="ColumnTitleRegion1..H12.5">Mayo!$B$3</definedName>
    <definedName name="ColumnTitleRegion1..H12.6">Junio!$B$3</definedName>
    <definedName name="ColumnTitleRegion1..H12.7">Julio!$B$3</definedName>
    <definedName name="ColumnTitleRegion1..H12.8">Agosto!$B$3</definedName>
    <definedName name="ColumnTitleRegion1..H12.9">Septiembre!$B$3</definedName>
    <definedName name="ColumnTitleRegion2..C14.1">Enero!$B$3</definedName>
    <definedName name="ColumnTitleRegion2..C14.10">Octubre!$B$3</definedName>
    <definedName name="ColumnTitleRegion2..C14.11">Noviembre!$B$3</definedName>
    <definedName name="ColumnTitleRegion2..C14.12">Diciembre!$B$3</definedName>
    <definedName name="ColumnTitleRegion2..C14.2">Febrero!$B$3</definedName>
    <definedName name="ColumnTitleRegion2..C14.3">Marzo!$B$3</definedName>
    <definedName name="ColumnTitleRegion2..C14.4">Abril!$B$3</definedName>
    <definedName name="ColumnTitleRegion2..C14.5">Mayo!$B$3</definedName>
    <definedName name="ColumnTitleRegion2..C14.6">Junio!$B$3</definedName>
    <definedName name="ColumnTitleRegion2..C14.7">Julio!$B$3</definedName>
    <definedName name="ColumnTitleRegion2..C14.8">Agosto!$B$3</definedName>
    <definedName name="ColumnTitleRegion2..C14.9">Septiembre!$B$3</definedName>
    <definedName name="DaysAndWeeks">{0,1,2,3,4,5,6} + {0;1;2;3;4;5}*7</definedName>
    <definedName name="InicioDeLaSemana">Enero!$L$5</definedName>
    <definedName name="RowTitleRegion1..K3">Enero!$K$4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25" l="1"/>
  <c r="B2" i="24"/>
  <c r="B2" i="23"/>
  <c r="B2" i="22"/>
  <c r="B2" i="21"/>
  <c r="B2" i="20"/>
  <c r="B2" i="19"/>
  <c r="B2" i="18"/>
  <c r="B2" i="17"/>
  <c r="B2" i="16"/>
  <c r="B2" i="15"/>
  <c r="B2" i="14"/>
  <c r="B14" i="15" a="1"/>
  <c r="C14" i="15" s="1"/>
  <c r="B12" i="15" a="1"/>
  <c r="G12" i="15" s="1"/>
  <c r="B10" i="15" a="1"/>
  <c r="G10" i="15" s="1"/>
  <c r="B8" i="15" a="1"/>
  <c r="G8" i="15" s="1"/>
  <c r="B6" i="15" a="1"/>
  <c r="G6" i="15" s="1"/>
  <c r="B4" i="15" a="1"/>
  <c r="G4" i="15" s="1"/>
  <c r="B14" i="16" a="1"/>
  <c r="C14" i="16" s="1"/>
  <c r="F12" i="16"/>
  <c r="B12" i="16" a="1"/>
  <c r="G12" i="16" s="1"/>
  <c r="B10" i="16" a="1"/>
  <c r="G10" i="16" s="1"/>
  <c r="H8" i="16"/>
  <c r="F8" i="16"/>
  <c r="D8" i="16"/>
  <c r="B8" i="16"/>
  <c r="B8" i="16" a="1"/>
  <c r="G8" i="16" s="1"/>
  <c r="D6" i="16"/>
  <c r="B6" i="16" a="1"/>
  <c r="G6" i="16" s="1"/>
  <c r="B4" i="16" a="1"/>
  <c r="H4" i="16" s="1"/>
  <c r="B14" i="17" a="1"/>
  <c r="C14" i="17" s="1"/>
  <c r="B12" i="17" a="1"/>
  <c r="G12" i="17" s="1"/>
  <c r="B10" i="17" a="1"/>
  <c r="G10" i="17" s="1"/>
  <c r="B8" i="17" a="1"/>
  <c r="G8" i="17" s="1"/>
  <c r="B6" i="17" a="1"/>
  <c r="G6" i="17" s="1"/>
  <c r="B4" i="17" a="1"/>
  <c r="G4" i="17" s="1"/>
  <c r="B14" i="18"/>
  <c r="B14" i="18" a="1"/>
  <c r="C14" i="18" s="1"/>
  <c r="F12" i="18"/>
  <c r="B12" i="18" a="1"/>
  <c r="G12" i="18" s="1"/>
  <c r="B10" i="18" a="1"/>
  <c r="G10" i="18" s="1"/>
  <c r="D8" i="18"/>
  <c r="B8" i="18"/>
  <c r="B8" i="18" a="1"/>
  <c r="G8" i="18" s="1"/>
  <c r="H6" i="18"/>
  <c r="F6" i="18"/>
  <c r="D6" i="18"/>
  <c r="B6" i="18" a="1"/>
  <c r="G6" i="18" s="1"/>
  <c r="B4" i="18" a="1"/>
  <c r="H4" i="18" s="1"/>
  <c r="H3" i="18" s="1"/>
  <c r="B14" i="19" a="1"/>
  <c r="C14" i="19" s="1"/>
  <c r="B12" i="19" a="1"/>
  <c r="G12" i="19" s="1"/>
  <c r="B10" i="19" a="1"/>
  <c r="G10" i="19" s="1"/>
  <c r="B8" i="19" a="1"/>
  <c r="G8" i="19" s="1"/>
  <c r="B6" i="19" a="1"/>
  <c r="G6" i="19" s="1"/>
  <c r="B4" i="19" a="1"/>
  <c r="G4" i="19" s="1"/>
  <c r="G3" i="19" s="1"/>
  <c r="B14" i="20" a="1"/>
  <c r="C14" i="20" s="1"/>
  <c r="B12" i="20" a="1"/>
  <c r="G12" i="20" s="1"/>
  <c r="B10" i="20" a="1"/>
  <c r="H10" i="20" s="1"/>
  <c r="B8" i="20" a="1"/>
  <c r="H8" i="20" s="1"/>
  <c r="B6" i="20" a="1"/>
  <c r="H6" i="20" s="1"/>
  <c r="B4" i="20" a="1"/>
  <c r="H4" i="20" s="1"/>
  <c r="H3" i="20" s="1"/>
  <c r="B14" i="21"/>
  <c r="B14" i="21" a="1"/>
  <c r="C14" i="21" s="1"/>
  <c r="F12" i="21"/>
  <c r="B12" i="21" a="1"/>
  <c r="G12" i="21" s="1"/>
  <c r="B10" i="21" a="1"/>
  <c r="G10" i="21" s="1"/>
  <c r="B8" i="21" a="1"/>
  <c r="G8" i="21" s="1"/>
  <c r="B6" i="21" a="1"/>
  <c r="G6" i="21" s="1"/>
  <c r="B4" i="21" a="1"/>
  <c r="G4" i="21" s="1"/>
  <c r="G3" i="21" s="1"/>
  <c r="B14" i="22"/>
  <c r="B14" i="22" a="1"/>
  <c r="C14" i="22" s="1"/>
  <c r="F12" i="22"/>
  <c r="D12" i="22"/>
  <c r="B12" i="22"/>
  <c r="B12" i="22" a="1"/>
  <c r="G12" i="22" s="1"/>
  <c r="B10" i="22" a="1"/>
  <c r="H10" i="22" s="1"/>
  <c r="B8" i="22" a="1"/>
  <c r="H8" i="22" s="1"/>
  <c r="B6" i="22" a="1"/>
  <c r="H6" i="22" s="1"/>
  <c r="B4" i="22" a="1"/>
  <c r="H4" i="22" s="1"/>
  <c r="B14" i="23" a="1"/>
  <c r="C14" i="23" s="1"/>
  <c r="H12" i="23"/>
  <c r="D12" i="23"/>
  <c r="B12" i="23"/>
  <c r="B12" i="23" a="1"/>
  <c r="G12" i="23" s="1"/>
  <c r="F10" i="23"/>
  <c r="D10" i="23"/>
  <c r="B10" i="23"/>
  <c r="B10" i="23" a="1"/>
  <c r="G10" i="23" s="1"/>
  <c r="B8" i="23" a="1"/>
  <c r="G8" i="23" s="1"/>
  <c r="B6" i="23" a="1"/>
  <c r="G6" i="23" s="1"/>
  <c r="B4" i="23" a="1"/>
  <c r="G4" i="23" s="1"/>
  <c r="G3" i="23" s="1"/>
  <c r="B14" i="24" a="1"/>
  <c r="C14" i="24" s="1"/>
  <c r="H12" i="24"/>
  <c r="B12" i="24"/>
  <c r="B12" i="24" a="1"/>
  <c r="G12" i="24" s="1"/>
  <c r="B10" i="24" a="1"/>
  <c r="H10" i="24" s="1"/>
  <c r="B8" i="24" a="1"/>
  <c r="H8" i="24" s="1"/>
  <c r="B6" i="24" a="1"/>
  <c r="G6" i="24" s="1"/>
  <c r="B4" i="24" a="1"/>
  <c r="G4" i="24" s="1"/>
  <c r="G3" i="24" s="1"/>
  <c r="B14" i="25"/>
  <c r="B14" i="25" a="1"/>
  <c r="C14" i="25" s="1"/>
  <c r="H12" i="25"/>
  <c r="F12" i="25"/>
  <c r="D12" i="25"/>
  <c r="B12" i="25" a="1"/>
  <c r="G12" i="25" s="1"/>
  <c r="H10" i="25"/>
  <c r="B10" i="25"/>
  <c r="B10" i="25" a="1"/>
  <c r="G10" i="25" s="1"/>
  <c r="B8" i="25" a="1"/>
  <c r="H8" i="25" s="1"/>
  <c r="B6" i="25" a="1"/>
  <c r="H6" i="25" s="1"/>
  <c r="B4" i="25" a="1"/>
  <c r="H4" i="25" s="1"/>
  <c r="H3" i="25" s="1"/>
  <c r="B14" i="14"/>
  <c r="B14" i="14" a="1"/>
  <c r="C14" i="14" s="1"/>
  <c r="F12" i="14"/>
  <c r="D12" i="14"/>
  <c r="B12" i="14"/>
  <c r="B12" i="14" a="1"/>
  <c r="G12" i="14" s="1"/>
  <c r="B10" i="14" a="1"/>
  <c r="G10" i="14" s="1"/>
  <c r="B8" i="14" a="1"/>
  <c r="G8" i="14" s="1"/>
  <c r="B6" i="14" a="1"/>
  <c r="G6" i="14" s="1"/>
  <c r="B4" i="14" a="1"/>
  <c r="G4" i="14" s="1"/>
  <c r="G3" i="14" s="1"/>
  <c r="G3" i="15"/>
  <c r="H3" i="16"/>
  <c r="G3" i="17"/>
  <c r="H3" i="22"/>
  <c r="F10" i="21" l="1"/>
  <c r="F12" i="20"/>
  <c r="F10" i="18"/>
  <c r="B12" i="16"/>
  <c r="H10" i="21"/>
  <c r="H12" i="20"/>
  <c r="H10" i="18"/>
  <c r="B6" i="16"/>
  <c r="D12" i="16"/>
  <c r="H12" i="14"/>
  <c r="D10" i="25"/>
  <c r="D12" i="24"/>
  <c r="F12" i="23"/>
  <c r="B12" i="21"/>
  <c r="B14" i="20"/>
  <c r="F8" i="18"/>
  <c r="B12" i="18"/>
  <c r="F6" i="16"/>
  <c r="B10" i="16"/>
  <c r="H12" i="16"/>
  <c r="F10" i="25"/>
  <c r="F12" i="24"/>
  <c r="D12" i="21"/>
  <c r="B6" i="18"/>
  <c r="H8" i="18"/>
  <c r="D12" i="18"/>
  <c r="H6" i="16"/>
  <c r="D10" i="16"/>
  <c r="F10" i="16"/>
  <c r="B14" i="16"/>
  <c r="B14" i="23"/>
  <c r="B10" i="21"/>
  <c r="H12" i="21"/>
  <c r="B12" i="20"/>
  <c r="B10" i="18"/>
  <c r="H12" i="18"/>
  <c r="H10" i="16"/>
  <c r="B12" i="25"/>
  <c r="B14" i="24"/>
  <c r="H10" i="23"/>
  <c r="H12" i="22"/>
  <c r="D10" i="21"/>
  <c r="D12" i="20"/>
  <c r="D10" i="18"/>
  <c r="B4" i="14"/>
  <c r="D4" i="14"/>
  <c r="D3" i="14" s="1"/>
  <c r="F4" i="14"/>
  <c r="F3" i="14" s="1"/>
  <c r="H4" i="14"/>
  <c r="H3" i="14" s="1"/>
  <c r="B6" i="14"/>
  <c r="D6" i="14"/>
  <c r="F6" i="14"/>
  <c r="H6" i="14"/>
  <c r="B8" i="14"/>
  <c r="D8" i="14"/>
  <c r="F8" i="14"/>
  <c r="H8" i="14"/>
  <c r="B10" i="14"/>
  <c r="D10" i="14"/>
  <c r="F10" i="14"/>
  <c r="H10" i="14"/>
  <c r="C4" i="25"/>
  <c r="C3" i="25" s="1"/>
  <c r="E4" i="25"/>
  <c r="E3" i="25" s="1"/>
  <c r="G4" i="25"/>
  <c r="G3" i="25" s="1"/>
  <c r="C6" i="25"/>
  <c r="E6" i="25"/>
  <c r="G6" i="25"/>
  <c r="C8" i="25"/>
  <c r="E8" i="25"/>
  <c r="G8" i="25"/>
  <c r="C10" i="25"/>
  <c r="E10" i="25"/>
  <c r="C12" i="25"/>
  <c r="E12" i="25"/>
  <c r="B4" i="24"/>
  <c r="D4" i="24"/>
  <c r="D3" i="24" s="1"/>
  <c r="F4" i="24"/>
  <c r="F3" i="24" s="1"/>
  <c r="H4" i="24"/>
  <c r="H3" i="24" s="1"/>
  <c r="B6" i="24"/>
  <c r="D6" i="24"/>
  <c r="C4" i="14"/>
  <c r="C3" i="14" s="1"/>
  <c r="E4" i="14"/>
  <c r="E3" i="14" s="1"/>
  <c r="C6" i="14"/>
  <c r="E6" i="14"/>
  <c r="C8" i="14"/>
  <c r="E8" i="14"/>
  <c r="C10" i="14"/>
  <c r="E10" i="14"/>
  <c r="C12" i="14"/>
  <c r="E12" i="14"/>
  <c r="B4" i="25"/>
  <c r="D4" i="25"/>
  <c r="D3" i="25" s="1"/>
  <c r="F4" i="25"/>
  <c r="F3" i="25" s="1"/>
  <c r="B6" i="25"/>
  <c r="D6" i="25"/>
  <c r="F6" i="25"/>
  <c r="B8" i="25"/>
  <c r="D8" i="25"/>
  <c r="F8" i="25"/>
  <c r="C4" i="24"/>
  <c r="C3" i="24" s="1"/>
  <c r="E4" i="24"/>
  <c r="E3" i="24" s="1"/>
  <c r="H6" i="24"/>
  <c r="F6" i="24"/>
  <c r="C6" i="24"/>
  <c r="E6" i="24"/>
  <c r="C8" i="24"/>
  <c r="E8" i="24"/>
  <c r="G8" i="24"/>
  <c r="C10" i="24"/>
  <c r="E10" i="24"/>
  <c r="G10" i="24"/>
  <c r="C12" i="24"/>
  <c r="E12" i="24"/>
  <c r="B4" i="23"/>
  <c r="D4" i="23"/>
  <c r="D3" i="23" s="1"/>
  <c r="F4" i="23"/>
  <c r="F3" i="23" s="1"/>
  <c r="H4" i="23"/>
  <c r="H3" i="23" s="1"/>
  <c r="B6" i="23"/>
  <c r="D6" i="23"/>
  <c r="F6" i="23"/>
  <c r="H6" i="23"/>
  <c r="B8" i="23"/>
  <c r="D8" i="23"/>
  <c r="F8" i="23"/>
  <c r="H8" i="23"/>
  <c r="C4" i="22"/>
  <c r="C3" i="22" s="1"/>
  <c r="E4" i="22"/>
  <c r="E3" i="22" s="1"/>
  <c r="G4" i="22"/>
  <c r="G3" i="22" s="1"/>
  <c r="C6" i="22"/>
  <c r="E6" i="22"/>
  <c r="G6" i="22"/>
  <c r="C8" i="22"/>
  <c r="E8" i="22"/>
  <c r="G8" i="22"/>
  <c r="C10" i="22"/>
  <c r="E10" i="22"/>
  <c r="G10" i="22"/>
  <c r="C12" i="22"/>
  <c r="E12" i="22"/>
  <c r="B4" i="21"/>
  <c r="D4" i="21"/>
  <c r="D3" i="21" s="1"/>
  <c r="F4" i="21"/>
  <c r="F3" i="21" s="1"/>
  <c r="H4" i="21"/>
  <c r="H3" i="21" s="1"/>
  <c r="B6" i="21"/>
  <c r="D6" i="21"/>
  <c r="F6" i="21"/>
  <c r="H6" i="21"/>
  <c r="B8" i="21"/>
  <c r="D8" i="21"/>
  <c r="F8" i="21"/>
  <c r="H8" i="21"/>
  <c r="C4" i="20"/>
  <c r="C3" i="20" s="1"/>
  <c r="E4" i="20"/>
  <c r="E3" i="20" s="1"/>
  <c r="G4" i="20"/>
  <c r="G3" i="20" s="1"/>
  <c r="C6" i="20"/>
  <c r="E6" i="20"/>
  <c r="G6" i="20"/>
  <c r="C8" i="20"/>
  <c r="E8" i="20"/>
  <c r="G8" i="20"/>
  <c r="C10" i="20"/>
  <c r="E10" i="20"/>
  <c r="G10" i="20"/>
  <c r="C12" i="20"/>
  <c r="E12" i="20"/>
  <c r="B4" i="19"/>
  <c r="D4" i="19"/>
  <c r="D3" i="19" s="1"/>
  <c r="F4" i="19"/>
  <c r="F3" i="19" s="1"/>
  <c r="H4" i="19"/>
  <c r="H3" i="19" s="1"/>
  <c r="B6" i="19"/>
  <c r="D6" i="19"/>
  <c r="F6" i="19"/>
  <c r="H6" i="19"/>
  <c r="B8" i="19"/>
  <c r="D8" i="19"/>
  <c r="C10" i="19"/>
  <c r="C12" i="19"/>
  <c r="B8" i="24"/>
  <c r="D8" i="24"/>
  <c r="F8" i="24"/>
  <c r="B10" i="24"/>
  <c r="D10" i="24"/>
  <c r="F10" i="24"/>
  <c r="C4" i="23"/>
  <c r="C3" i="23" s="1"/>
  <c r="E4" i="23"/>
  <c r="E3" i="23" s="1"/>
  <c r="C6" i="23"/>
  <c r="E6" i="23"/>
  <c r="C8" i="23"/>
  <c r="E8" i="23"/>
  <c r="C10" i="23"/>
  <c r="E10" i="23"/>
  <c r="C12" i="23"/>
  <c r="E12" i="23"/>
  <c r="B4" i="22"/>
  <c r="D4" i="22"/>
  <c r="D3" i="22" s="1"/>
  <c r="F4" i="22"/>
  <c r="F3" i="22" s="1"/>
  <c r="B6" i="22"/>
  <c r="D6" i="22"/>
  <c r="F6" i="22"/>
  <c r="B8" i="22"/>
  <c r="D8" i="22"/>
  <c r="F8" i="22"/>
  <c r="B10" i="22"/>
  <c r="D10" i="22"/>
  <c r="F10" i="22"/>
  <c r="C4" i="21"/>
  <c r="C3" i="21" s="1"/>
  <c r="E4" i="21"/>
  <c r="E3" i="21" s="1"/>
  <c r="C6" i="21"/>
  <c r="E6" i="21"/>
  <c r="C8" i="21"/>
  <c r="E8" i="21"/>
  <c r="C10" i="21"/>
  <c r="E10" i="21"/>
  <c r="C12" i="21"/>
  <c r="E12" i="21"/>
  <c r="B4" i="20"/>
  <c r="D4" i="20"/>
  <c r="D3" i="20" s="1"/>
  <c r="F4" i="20"/>
  <c r="F3" i="20" s="1"/>
  <c r="B6" i="20"/>
  <c r="D6" i="20"/>
  <c r="F6" i="20"/>
  <c r="B8" i="20"/>
  <c r="D8" i="20"/>
  <c r="F8" i="20"/>
  <c r="B10" i="20"/>
  <c r="D10" i="20"/>
  <c r="F10" i="20"/>
  <c r="C4" i="19"/>
  <c r="C3" i="19" s="1"/>
  <c r="E4" i="19"/>
  <c r="E3" i="19" s="1"/>
  <c r="C6" i="19"/>
  <c r="E6" i="19"/>
  <c r="H8" i="19"/>
  <c r="F8" i="19"/>
  <c r="C8" i="19"/>
  <c r="E8" i="19"/>
  <c r="H10" i="19"/>
  <c r="F10" i="19"/>
  <c r="D10" i="19"/>
  <c r="B10" i="19"/>
  <c r="E10" i="19"/>
  <c r="H12" i="19"/>
  <c r="F12" i="19"/>
  <c r="D12" i="19"/>
  <c r="B12" i="19"/>
  <c r="E12" i="19"/>
  <c r="B14" i="19"/>
  <c r="C4" i="18"/>
  <c r="C3" i="18" s="1"/>
  <c r="E4" i="18"/>
  <c r="E3" i="18" s="1"/>
  <c r="G4" i="18"/>
  <c r="G3" i="18" s="1"/>
  <c r="C6" i="18"/>
  <c r="E6" i="18"/>
  <c r="C8" i="18"/>
  <c r="E8" i="18"/>
  <c r="C10" i="18"/>
  <c r="E10" i="18"/>
  <c r="C12" i="18"/>
  <c r="E12" i="18"/>
  <c r="B4" i="17"/>
  <c r="D4" i="17"/>
  <c r="D3" i="17" s="1"/>
  <c r="F4" i="17"/>
  <c r="F3" i="17" s="1"/>
  <c r="H4" i="17"/>
  <c r="H3" i="17" s="1"/>
  <c r="B6" i="17"/>
  <c r="D6" i="17"/>
  <c r="F6" i="17"/>
  <c r="H6" i="17"/>
  <c r="B8" i="17"/>
  <c r="D8" i="17"/>
  <c r="F8" i="17"/>
  <c r="H8" i="17"/>
  <c r="B10" i="17"/>
  <c r="D10" i="17"/>
  <c r="F10" i="17"/>
  <c r="H10" i="17"/>
  <c r="B12" i="17"/>
  <c r="D12" i="17"/>
  <c r="F12" i="17"/>
  <c r="H12" i="17"/>
  <c r="B14" i="17"/>
  <c r="C4" i="16"/>
  <c r="C3" i="16" s="1"/>
  <c r="E4" i="16"/>
  <c r="E3" i="16" s="1"/>
  <c r="G4" i="16"/>
  <c r="G3" i="16" s="1"/>
  <c r="C6" i="16"/>
  <c r="E6" i="16"/>
  <c r="C8" i="16"/>
  <c r="E8" i="16"/>
  <c r="C10" i="16"/>
  <c r="E10" i="16"/>
  <c r="C12" i="16"/>
  <c r="E12" i="16"/>
  <c r="B4" i="15"/>
  <c r="D4" i="15"/>
  <c r="D3" i="15" s="1"/>
  <c r="F4" i="15"/>
  <c r="F3" i="15" s="1"/>
  <c r="H4" i="15"/>
  <c r="H3" i="15" s="1"/>
  <c r="B6" i="15"/>
  <c r="D6" i="15"/>
  <c r="F6" i="15"/>
  <c r="H6" i="15"/>
  <c r="B8" i="15"/>
  <c r="D8" i="15"/>
  <c r="F8" i="15"/>
  <c r="H8" i="15"/>
  <c r="B10" i="15"/>
  <c r="D10" i="15"/>
  <c r="F10" i="15"/>
  <c r="H10" i="15"/>
  <c r="B12" i="15"/>
  <c r="D12" i="15"/>
  <c r="F12" i="15"/>
  <c r="H12" i="15"/>
  <c r="B14" i="15"/>
  <c r="B4" i="18"/>
  <c r="D4" i="18"/>
  <c r="D3" i="18" s="1"/>
  <c r="F4" i="18"/>
  <c r="F3" i="18" s="1"/>
  <c r="C4" i="17"/>
  <c r="C3" i="17" s="1"/>
  <c r="E4" i="17"/>
  <c r="E3" i="17" s="1"/>
  <c r="C6" i="17"/>
  <c r="E6" i="17"/>
  <c r="C8" i="17"/>
  <c r="E8" i="17"/>
  <c r="C10" i="17"/>
  <c r="E10" i="17"/>
  <c r="C12" i="17"/>
  <c r="E12" i="17"/>
  <c r="B4" i="16"/>
  <c r="D4" i="16"/>
  <c r="D3" i="16" s="1"/>
  <c r="F4" i="16"/>
  <c r="F3" i="16" s="1"/>
  <c r="C4" i="15"/>
  <c r="C3" i="15" s="1"/>
  <c r="E4" i="15"/>
  <c r="E3" i="15" s="1"/>
  <c r="C6" i="15"/>
  <c r="E6" i="15"/>
  <c r="C8" i="15"/>
  <c r="E8" i="15"/>
  <c r="C10" i="15"/>
  <c r="E10" i="15"/>
  <c r="C12" i="15"/>
  <c r="E12" i="15"/>
  <c r="B3" i="24"/>
  <c r="B3" i="23"/>
  <c r="B3" i="22"/>
  <c r="B3" i="21"/>
  <c r="B3" i="20"/>
  <c r="B3" i="19" l="1"/>
  <c r="B3" i="18"/>
  <c r="B3" i="17"/>
  <c r="B3" i="16" l="1"/>
  <c r="B3" i="25" l="1"/>
  <c r="B3" i="15" l="1"/>
  <c r="B3" i="14" l="1"/>
</calcChain>
</file>

<file path=xl/sharedStrings.xml><?xml version="1.0" encoding="utf-8"?>
<sst xmlns="http://schemas.openxmlformats.org/spreadsheetml/2006/main" count="61" uniqueCount="30">
  <si>
    <t>Notas</t>
  </si>
  <si>
    <t xml:space="preserve"> </t>
  </si>
  <si>
    <t>Configuración del calendario</t>
  </si>
  <si>
    <t>Año</t>
  </si>
  <si>
    <t>Inicio de la semana</t>
  </si>
  <si>
    <t>lunes</t>
  </si>
  <si>
    <t>LANGUAGE EXCHANGE</t>
  </si>
  <si>
    <t>SPEED FRIEND + OPEN MIC SESSION</t>
  </si>
  <si>
    <t>LANGUAGE EXCHANGE 19,30 -20,30</t>
  </si>
  <si>
    <t>FIRST DATES ACTIVITY - VERMÚ (Hablar con Jorge)</t>
  </si>
  <si>
    <t>FAREWELL PARTY JARDÍN DEL TEMPLE</t>
  </si>
  <si>
    <t>LAST JUEPINCHO SEMESTER</t>
  </si>
  <si>
    <t>Welcome week</t>
  </si>
  <si>
    <t>Bachata Workshop con UNIBAILA</t>
  </si>
  <si>
    <t>VIAJE AL MONASTERIO DE PIEDRA</t>
  </si>
  <si>
    <t>CITY TOUR ESPAÑOL</t>
  </si>
  <si>
    <t>CHARLA INTRODUCCIÓN AULA MAGNA DE DERECHO</t>
  </si>
  <si>
    <t>FREE ROMAN MUSEUMS</t>
  </si>
  <si>
    <t xml:space="preserve">HELLO PARTY </t>
  </si>
  <si>
    <t>SPEED FRIEND PORCHES DEL AUDIORAMA</t>
  </si>
  <si>
    <t>JUEPINCHO NIGHT</t>
  </si>
  <si>
    <t>ALJAFERIA VISIT</t>
  </si>
  <si>
    <t>VIAJE MONASTERIO VERUELA Y TARAZONA</t>
  </si>
  <si>
    <t>SALAMANCA SEGOVIA AVILA O VALENCIA</t>
  </si>
  <si>
    <t>ALBARRACIN ,Y HOZ DE CALOMARDE</t>
  </si>
  <si>
    <t>BARDENAS REALES</t>
  </si>
  <si>
    <t>VALDERROBLES Y BECEITE PARRISAL</t>
  </si>
  <si>
    <t>SEMANASANTA</t>
  </si>
  <si>
    <t>PASARELAS DEL VERO Y ALQUEZAR</t>
  </si>
  <si>
    <t>SEGOVIA SALAMANCA O VALENCIA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</si>
</sst>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
  </numFmts>
  <fonts count="35">
    <font>
      <sz val="11"/>
      <color theme="1" tint="0.24994659260841701"/>
      <name val="Century Gothic"/>
      <family val="2"/>
      <scheme val="minor"/>
    </font>
    <font>
      <sz val="11"/>
      <color theme="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
      <sz val="6"/>
      <name val="Century Gothic"/>
      <family val="3"/>
      <charset val="128"/>
      <scheme val="minor"/>
    </font>
    <font>
      <b/>
      <sz val="10"/>
      <color theme="1" tint="0.14999847407452621"/>
      <name val="Century Gothic"/>
      <family val="2"/>
      <scheme val="minor"/>
    </font>
  </fonts>
  <fills count="40">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rgb="FFFFFF00"/>
        <bgColor indexed="64"/>
      </patternFill>
    </fill>
  </fills>
  <borders count="38">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alignment vertical="top"/>
    </xf>
    <xf numFmtId="0" fontId="9" fillId="2" borderId="0" applyNumberFormat="0" applyBorder="0" applyAlignment="0" applyProtection="0"/>
    <xf numFmtId="0" fontId="8"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5" fillId="0" borderId="0" applyFill="0" applyBorder="0" applyProtection="0">
      <alignment vertical="center"/>
    </xf>
    <xf numFmtId="165" fontId="7" fillId="0" borderId="0" applyFont="0" applyFill="0" applyBorder="0" applyAlignment="0" applyProtection="0"/>
    <xf numFmtId="16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9" fontId="7" fillId="0" borderId="0" applyFont="0" applyFill="0" applyBorder="0" applyAlignment="0" applyProtection="0"/>
    <xf numFmtId="0" fontId="11" fillId="5" borderId="0" applyBorder="0" applyProtection="0">
      <alignment horizontal="left" vertical="top" wrapText="1" indent="1"/>
    </xf>
    <xf numFmtId="166" fontId="7" fillId="0" borderId="0">
      <alignment horizontal="left" indent="1"/>
    </xf>
    <xf numFmtId="0" fontId="10" fillId="5" borderId="0" applyNumberFormat="0" applyFont="0" applyBorder="0" applyAlignment="0">
      <alignment horizontal="left" vertical="center" indent="1"/>
    </xf>
    <xf numFmtId="0" fontId="6" fillId="0" borderId="0">
      <alignment horizontal="left" indent="1"/>
    </xf>
    <xf numFmtId="0" fontId="8" fillId="0" borderId="0" applyFill="0" applyProtection="0"/>
    <xf numFmtId="0" fontId="12" fillId="0" borderId="0" applyFill="0" applyProtection="0"/>
    <xf numFmtId="0" fontId="22" fillId="10"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5" fillId="13" borderId="32" applyNumberFormat="0" applyAlignment="0" applyProtection="0"/>
    <xf numFmtId="0" fontId="26" fillId="14" borderId="33" applyNumberFormat="0" applyAlignment="0" applyProtection="0"/>
    <xf numFmtId="0" fontId="27" fillId="14" borderId="32" applyNumberFormat="0" applyAlignment="0" applyProtection="0"/>
    <xf numFmtId="0" fontId="28" fillId="0" borderId="34" applyNumberFormat="0" applyFill="0" applyAlignment="0" applyProtection="0"/>
    <xf numFmtId="0" fontId="3" fillId="15" borderId="35" applyNumberFormat="0" applyAlignment="0" applyProtection="0"/>
    <xf numFmtId="0" fontId="29" fillId="0" borderId="0" applyNumberFormat="0" applyFill="0" applyBorder="0" applyAlignment="0" applyProtection="0"/>
    <xf numFmtId="0" fontId="12" fillId="16" borderId="36" applyNumberFormat="0" applyFont="0" applyAlignment="0" applyProtection="0"/>
    <xf numFmtId="0" fontId="30" fillId="0" borderId="0" applyNumberFormat="0" applyFill="0" applyBorder="0" applyAlignment="0" applyProtection="0"/>
    <xf numFmtId="0" fontId="31" fillId="0" borderId="37"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3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68">
    <xf numFmtId="0" fontId="0" fillId="0" borderId="0" xfId="0">
      <alignment vertical="top"/>
    </xf>
    <xf numFmtId="0" fontId="13" fillId="0" borderId="0" xfId="0" applyFont="1">
      <alignment vertical="top"/>
    </xf>
    <xf numFmtId="0" fontId="13" fillId="0" borderId="0" xfId="2" applyFont="1" applyFill="1" applyBorder="1" applyAlignment="1">
      <alignment vertical="center"/>
    </xf>
    <xf numFmtId="0" fontId="14" fillId="0" borderId="0" xfId="5" applyFont="1" applyFill="1" applyAlignment="1">
      <alignment horizontal="left" vertical="center"/>
    </xf>
    <xf numFmtId="0" fontId="15" fillId="0" borderId="0" xfId="0" applyFont="1" applyAlignment="1">
      <alignment horizontal="left" vertical="center" indent="1"/>
    </xf>
    <xf numFmtId="0" fontId="17" fillId="6" borderId="4" xfId="2" applyFont="1" applyFill="1" applyBorder="1" applyAlignment="1">
      <alignment horizontal="center" vertical="center"/>
    </xf>
    <xf numFmtId="0" fontId="17" fillId="6" borderId="5" xfId="2" applyFont="1" applyFill="1" applyBorder="1" applyAlignment="1">
      <alignment horizontal="center" vertical="center"/>
    </xf>
    <xf numFmtId="0" fontId="17" fillId="6" borderId="6" xfId="2" applyFont="1" applyFill="1" applyBorder="1" applyAlignment="1">
      <alignment horizontal="center" vertical="center"/>
    </xf>
    <xf numFmtId="0" fontId="15" fillId="0" borderId="0" xfId="0" applyFont="1" applyAlignment="1">
      <alignment horizontal="center" vertical="center"/>
    </xf>
    <xf numFmtId="0" fontId="16" fillId="0" borderId="10" xfId="0" applyFont="1" applyBorder="1" applyAlignment="1">
      <alignment horizontal="left" vertical="top" wrapText="1" indent="1"/>
    </xf>
    <xf numFmtId="0" fontId="16" fillId="0" borderId="0" xfId="0" applyFont="1" applyAlignment="1">
      <alignment horizontal="left" vertical="top" wrapText="1" indent="1"/>
    </xf>
    <xf numFmtId="0" fontId="16" fillId="0" borderId="10" xfId="13" applyFont="1" applyFill="1" applyBorder="1" applyAlignment="1">
      <alignment horizontal="left" vertical="top" wrapText="1" indent="1"/>
    </xf>
    <xf numFmtId="0" fontId="13" fillId="0" borderId="8" xfId="16" applyFont="1" applyFill="1" applyBorder="1" applyAlignment="1">
      <alignment horizontal="center" vertical="center"/>
    </xf>
    <xf numFmtId="0" fontId="13" fillId="0" borderId="8" xfId="14" applyFont="1" applyBorder="1" applyAlignment="1">
      <alignment horizontal="center" vertical="center"/>
    </xf>
    <xf numFmtId="0" fontId="17" fillId="7" borderId="4" xfId="2" applyFont="1" applyFill="1" applyBorder="1" applyAlignment="1">
      <alignment horizontal="center" vertical="center"/>
    </xf>
    <xf numFmtId="0" fontId="17" fillId="7" borderId="5" xfId="2" applyFont="1" applyFill="1" applyBorder="1" applyAlignment="1">
      <alignment horizontal="center" vertical="center"/>
    </xf>
    <xf numFmtId="0" fontId="17" fillId="7" borderId="6" xfId="2" applyFont="1" applyFill="1" applyBorder="1" applyAlignment="1">
      <alignment horizontal="center" vertical="center"/>
    </xf>
    <xf numFmtId="0" fontId="17" fillId="8" borderId="4" xfId="2" applyFont="1" applyFill="1" applyBorder="1" applyAlignment="1">
      <alignment horizontal="center" vertical="center"/>
    </xf>
    <xf numFmtId="0" fontId="17" fillId="8" borderId="5" xfId="2" applyFont="1" applyFill="1" applyBorder="1" applyAlignment="1">
      <alignment horizontal="center" vertical="center"/>
    </xf>
    <xf numFmtId="0" fontId="17" fillId="8" borderId="6" xfId="2" applyFont="1" applyFill="1" applyBorder="1" applyAlignment="1">
      <alignment horizontal="center" vertical="center"/>
    </xf>
    <xf numFmtId="0" fontId="16" fillId="0" borderId="15" xfId="13" applyFont="1" applyFill="1" applyBorder="1" applyAlignment="1">
      <alignment horizontal="left" vertical="top" wrapText="1" indent="1"/>
    </xf>
    <xf numFmtId="0" fontId="16" fillId="0" borderId="15" xfId="0" applyFont="1" applyBorder="1" applyAlignment="1">
      <alignment horizontal="left" vertical="top" wrapText="1" indent="1"/>
    </xf>
    <xf numFmtId="0" fontId="17" fillId="9" borderId="4" xfId="2" applyFont="1" applyFill="1" applyBorder="1" applyAlignment="1">
      <alignment horizontal="center" vertical="center"/>
    </xf>
    <xf numFmtId="0" fontId="17" fillId="9" borderId="5" xfId="2" applyFont="1" applyFill="1" applyBorder="1" applyAlignment="1">
      <alignment horizontal="center" vertical="center"/>
    </xf>
    <xf numFmtId="0" fontId="17" fillId="9" borderId="6" xfId="2" applyFont="1" applyFill="1" applyBorder="1" applyAlignment="1">
      <alignment horizontal="center" vertical="center"/>
    </xf>
    <xf numFmtId="0" fontId="16" fillId="0" borderId="21" xfId="13" applyFont="1" applyFill="1" applyBorder="1" applyAlignment="1">
      <alignment horizontal="left" vertical="top" wrapText="1" indent="1"/>
    </xf>
    <xf numFmtId="0" fontId="16" fillId="0" borderId="21" xfId="0" applyFont="1" applyBorder="1" applyAlignment="1">
      <alignment horizontal="left" vertical="top" wrapText="1" indent="1"/>
    </xf>
    <xf numFmtId="0" fontId="16" fillId="0" borderId="27" xfId="13" applyFont="1" applyFill="1" applyBorder="1" applyAlignment="1">
      <alignment horizontal="left" vertical="top" wrapText="1" indent="1"/>
    </xf>
    <xf numFmtId="0" fontId="16" fillId="0" borderId="27" xfId="0" applyFont="1" applyBorder="1" applyAlignment="1">
      <alignment horizontal="left" vertical="top" wrapText="1" indent="1"/>
    </xf>
    <xf numFmtId="166" fontId="15" fillId="0" borderId="9" xfId="12" applyNumberFormat="1" applyFont="1" applyBorder="1" applyAlignment="1">
      <alignment horizontal="right" indent="1"/>
    </xf>
    <xf numFmtId="166" fontId="15" fillId="0" borderId="11" xfId="12" applyNumberFormat="1" applyFont="1" applyBorder="1" applyAlignment="1">
      <alignment horizontal="right" indent="1"/>
    </xf>
    <xf numFmtId="166" fontId="15" fillId="0" borderId="9" xfId="13" applyNumberFormat="1" applyFont="1" applyFill="1" applyBorder="1" applyAlignment="1">
      <alignment horizontal="right" vertical="center" wrapText="1" indent="1"/>
    </xf>
    <xf numFmtId="166" fontId="15" fillId="0" borderId="9" xfId="12" applyNumberFormat="1" applyFont="1" applyBorder="1" applyAlignment="1">
      <alignment horizontal="right" vertical="center" indent="1"/>
    </xf>
    <xf numFmtId="166" fontId="15" fillId="0" borderId="26" xfId="12" applyNumberFormat="1" applyFont="1" applyBorder="1" applyAlignment="1">
      <alignment horizontal="right" indent="1"/>
    </xf>
    <xf numFmtId="166" fontId="15" fillId="0" borderId="26" xfId="13" applyNumberFormat="1" applyFont="1" applyFill="1" applyBorder="1" applyAlignment="1">
      <alignment horizontal="right" vertical="center" wrapText="1" indent="1"/>
    </xf>
    <xf numFmtId="166" fontId="15" fillId="0" borderId="26" xfId="12" applyNumberFormat="1" applyFont="1" applyBorder="1" applyAlignment="1">
      <alignment horizontal="right" vertical="center" indent="1"/>
    </xf>
    <xf numFmtId="166" fontId="15" fillId="0" borderId="20" xfId="12" applyNumberFormat="1" applyFont="1" applyBorder="1" applyAlignment="1">
      <alignment horizontal="right" indent="1"/>
    </xf>
    <xf numFmtId="166" fontId="15" fillId="0" borderId="20" xfId="13" applyNumberFormat="1" applyFont="1" applyFill="1" applyBorder="1" applyAlignment="1">
      <alignment horizontal="right" vertical="center" wrapText="1" indent="1"/>
    </xf>
    <xf numFmtId="166" fontId="15" fillId="0" borderId="20" xfId="12" applyNumberFormat="1" applyFont="1" applyBorder="1" applyAlignment="1">
      <alignment horizontal="right" vertical="center" indent="1"/>
    </xf>
    <xf numFmtId="166" fontId="15" fillId="0" borderId="14" xfId="12" applyNumberFormat="1" applyFont="1" applyBorder="1" applyAlignment="1">
      <alignment horizontal="right" indent="1"/>
    </xf>
    <xf numFmtId="166" fontId="15" fillId="0" borderId="14" xfId="13" applyNumberFormat="1" applyFont="1" applyFill="1" applyBorder="1" applyAlignment="1">
      <alignment horizontal="right" vertical="center" wrapText="1" indent="1"/>
    </xf>
    <xf numFmtId="166" fontId="15" fillId="0" borderId="14" xfId="12" applyNumberFormat="1" applyFont="1" applyBorder="1" applyAlignment="1">
      <alignment horizontal="right" vertical="center" indent="1"/>
    </xf>
    <xf numFmtId="0" fontId="16" fillId="38" borderId="10" xfId="13" applyFont="1" applyFill="1" applyBorder="1" applyAlignment="1">
      <alignment horizontal="left" vertical="top" wrapText="1" indent="1"/>
    </xf>
    <xf numFmtId="0" fontId="34" fillId="0" borderId="0" xfId="0" applyFont="1" applyAlignment="1">
      <alignment horizontal="left" vertical="top" wrapText="1" indent="1"/>
    </xf>
    <xf numFmtId="0" fontId="18" fillId="0" borderId="0" xfId="5" applyFont="1" applyFill="1" applyBorder="1">
      <alignment vertical="center"/>
    </xf>
    <xf numFmtId="0" fontId="13" fillId="0" borderId="13" xfId="11" applyFont="1" applyFill="1" applyBorder="1" applyAlignment="1">
      <alignment horizontal="left" vertical="center" wrapText="1" indent="1"/>
    </xf>
    <xf numFmtId="0" fontId="13" fillId="0" borderId="11" xfId="11" applyFont="1" applyFill="1" applyBorder="1" applyAlignment="1">
      <alignment horizontal="left" vertical="center" wrapText="1" indent="1"/>
    </xf>
    <xf numFmtId="0" fontId="16" fillId="0" borderId="7" xfId="11" applyFont="1" applyFill="1" applyBorder="1">
      <alignment horizontal="left" vertical="top" wrapText="1" indent="1"/>
    </xf>
    <xf numFmtId="0" fontId="16" fillId="0" borderId="12" xfId="11" applyFont="1" applyFill="1" applyBorder="1">
      <alignment horizontal="left" vertical="top" wrapText="1" indent="1"/>
    </xf>
    <xf numFmtId="0" fontId="17" fillId="6" borderId="0" xfId="15" applyFont="1" applyFill="1" applyAlignment="1">
      <alignment horizontal="center" vertical="center"/>
    </xf>
    <xf numFmtId="0" fontId="19" fillId="0" borderId="0" xfId="5" applyFont="1" applyFill="1" applyBorder="1">
      <alignment vertical="center"/>
    </xf>
    <xf numFmtId="0" fontId="13" fillId="0" borderId="18" xfId="11" applyFont="1" applyFill="1" applyBorder="1" applyAlignment="1">
      <alignment horizontal="left" vertical="center" wrapText="1" indent="1"/>
    </xf>
    <xf numFmtId="0" fontId="13" fillId="0" borderId="19" xfId="11" applyFont="1" applyFill="1" applyBorder="1" applyAlignment="1">
      <alignment horizontal="left" vertical="center" wrapText="1" indent="1"/>
    </xf>
    <xf numFmtId="0" fontId="16" fillId="0" borderId="16" xfId="11" applyFont="1" applyFill="1" applyBorder="1">
      <alignment horizontal="left" vertical="top" wrapText="1" indent="1"/>
    </xf>
    <xf numFmtId="0" fontId="16" fillId="0" borderId="17" xfId="11" applyFont="1" applyFill="1" applyBorder="1">
      <alignment horizontal="left" vertical="top" wrapText="1" indent="1"/>
    </xf>
    <xf numFmtId="0" fontId="21" fillId="0" borderId="0" xfId="5" applyFont="1" applyFill="1" applyBorder="1">
      <alignment vertical="center"/>
    </xf>
    <xf numFmtId="0" fontId="13" fillId="0" borderId="24" xfId="11" applyFont="1" applyFill="1" applyBorder="1" applyAlignment="1">
      <alignment horizontal="left" vertical="center" wrapText="1" indent="1"/>
    </xf>
    <xf numFmtId="0" fontId="13" fillId="0" borderId="25" xfId="11" applyFont="1" applyFill="1" applyBorder="1" applyAlignment="1">
      <alignment horizontal="left" vertical="center" wrapText="1" indent="1"/>
    </xf>
    <xf numFmtId="0" fontId="16" fillId="0" borderId="22" xfId="11" applyFont="1" applyFill="1" applyBorder="1">
      <alignment horizontal="left" vertical="top" wrapText="1" indent="1"/>
    </xf>
    <xf numFmtId="0" fontId="16" fillId="0" borderId="23" xfId="11" applyFont="1" applyFill="1" applyBorder="1">
      <alignment horizontal="left" vertical="top" wrapText="1" indent="1"/>
    </xf>
    <xf numFmtId="0" fontId="20" fillId="0" borderId="0" xfId="5" applyFont="1" applyFill="1" applyBorder="1">
      <alignment vertical="center"/>
    </xf>
    <xf numFmtId="0" fontId="13" fillId="0" borderId="30" xfId="11" applyFont="1" applyFill="1" applyBorder="1" applyAlignment="1">
      <alignment horizontal="left" vertical="center" wrapText="1" indent="1"/>
    </xf>
    <xf numFmtId="0" fontId="13" fillId="0" borderId="31" xfId="11" applyFont="1" applyFill="1" applyBorder="1" applyAlignment="1">
      <alignment horizontal="left" vertical="center" wrapText="1" indent="1"/>
    </xf>
    <xf numFmtId="0" fontId="16" fillId="0" borderId="28" xfId="11" applyFont="1" applyFill="1" applyBorder="1">
      <alignment horizontal="left" vertical="top" wrapText="1" indent="1"/>
    </xf>
    <xf numFmtId="0" fontId="16" fillId="0" borderId="29" xfId="11" applyFont="1" applyFill="1" applyBorder="1">
      <alignment horizontal="left" vertical="top" wrapText="1" indent="1"/>
    </xf>
    <xf numFmtId="0" fontId="16" fillId="39" borderId="15" xfId="13" applyFont="1" applyFill="1" applyBorder="1" applyAlignment="1">
      <alignment horizontal="left" vertical="top" wrapText="1" indent="1"/>
    </xf>
    <xf numFmtId="166" fontId="15" fillId="39" borderId="14" xfId="12" applyNumberFormat="1" applyFont="1" applyFill="1" applyBorder="1" applyAlignment="1">
      <alignment horizontal="right" vertical="center" indent="1"/>
    </xf>
    <xf numFmtId="0" fontId="16" fillId="39" borderId="15" xfId="0" applyFont="1" applyFill="1" applyBorder="1" applyAlignment="1">
      <alignment horizontal="left" vertical="top" wrapText="1" indent="1"/>
    </xf>
  </cellXfs>
  <cellStyles count="50">
    <cellStyle name="20% - Énfasis1" xfId="29" builtinId="30" customBuiltin="1"/>
    <cellStyle name="20% - Énfasis2" xfId="32" builtinId="34" customBuiltin="1"/>
    <cellStyle name="20% - Énfasis3" xfId="36" builtinId="38" customBuiltin="1"/>
    <cellStyle name="20% - Énfasis4" xfId="40" builtinId="42" customBuiltin="1"/>
    <cellStyle name="20% - Énfasis5" xfId="43" builtinId="46" customBuiltin="1"/>
    <cellStyle name="20% - Énfasis6" xfId="47" builtinId="50" customBuiltin="1"/>
    <cellStyle name="40% - Énfasis1" xfId="1" builtinId="31" customBuiltin="1"/>
    <cellStyle name="40% - Énfasis2" xfId="33" builtinId="35" customBuiltin="1"/>
    <cellStyle name="40% - Énfasis3" xfId="37" builtinId="39" customBuiltin="1"/>
    <cellStyle name="40% - Énfasis4" xfId="41" builtinId="43" customBuiltin="1"/>
    <cellStyle name="40% - Énfasis5" xfId="44" builtinId="47" customBuiltin="1"/>
    <cellStyle name="40% - Énfasis6" xfId="48" builtinId="51" customBuiltin="1"/>
    <cellStyle name="60% - Énfasis1" xfId="30" builtinId="32" customBuiltin="1"/>
    <cellStyle name="60% - Énfasis2" xfId="34" builtinId="36" customBuiltin="1"/>
    <cellStyle name="60% - Énfasis3" xfId="38" builtinId="40" customBuiltin="1"/>
    <cellStyle name="60% - Énfasis4" xfId="42" builtinId="44" customBuiltin="1"/>
    <cellStyle name="60% - Énfasis5" xfId="45" builtinId="48" customBuiltin="1"/>
    <cellStyle name="60% - Énfasis6" xfId="49" builtinId="52" customBuiltin="1"/>
    <cellStyle name="Bueno" xfId="17" builtinId="26" customBuiltin="1"/>
    <cellStyle name="Cálculo" xfId="22" builtinId="22" customBuiltin="1"/>
    <cellStyle name="Celda de comprobación" xfId="24" builtinId="23" customBuiltin="1"/>
    <cellStyle name="Celda vinculada" xfId="23" builtinId="24" customBuiltin="1"/>
    <cellStyle name="Con bandas" xfId="13" xr:uid="{00000000-0005-0000-0000-000003000000}"/>
    <cellStyle name="Día" xfId="12" xr:uid="{00000000-0005-0000-0000-000008000000}"/>
    <cellStyle name="Encabezado 1" xfId="2" builtinId="16" customBuiltin="1"/>
    <cellStyle name="Encabezado 4" xfId="11" builtinId="19" customBuiltin="1"/>
    <cellStyle name="Énfasis1" xfId="3" builtinId="29" customBuiltin="1"/>
    <cellStyle name="Énfasis2" xfId="31" builtinId="33" customBuiltin="1"/>
    <cellStyle name="Énfasis3" xfId="35" builtinId="37" customBuiltin="1"/>
    <cellStyle name="Énfasis4" xfId="39" builtinId="41" customBuiltin="1"/>
    <cellStyle name="Énfasis5" xfId="4" builtinId="45" customBuiltin="1"/>
    <cellStyle name="Énfasis6" xfId="46" builtinId="49" customBuiltin="1"/>
    <cellStyle name="Entrada" xfId="20" builtinId="20" customBuiltin="1"/>
    <cellStyle name="Entrada de configuración" xfId="14" xr:uid="{00000000-0005-0000-0000-00000F000000}"/>
    <cellStyle name="Incorrecto" xfId="18" builtinId="27" customBuiltin="1"/>
    <cellStyle name="Millares" xfId="6" builtinId="3" customBuiltin="1"/>
    <cellStyle name="Millares [0]" xfId="7" builtinId="6" customBuiltin="1"/>
    <cellStyle name="Moneda" xfId="8" builtinId="4" customBuiltin="1"/>
    <cellStyle name="Moneda [0]" xfId="9" builtinId="7" customBuiltin="1"/>
    <cellStyle name="Neutral" xfId="19" builtinId="28" customBuiltin="1"/>
    <cellStyle name="Normal" xfId="0" builtinId="0" customBuiltin="1"/>
    <cellStyle name="Notas" xfId="26" builtinId="10" customBuiltin="1"/>
    <cellStyle name="Porcentaje" xfId="10" builtinId="5" customBuiltin="1"/>
    <cellStyle name="Salida" xfId="21" builtinId="21" customBuiltin="1"/>
    <cellStyle name="Texto de advertencia" xfId="25" builtinId="11" customBuiltin="1"/>
    <cellStyle name="Texto explicativo" xfId="27" builtinId="53" customBuiltin="1"/>
    <cellStyle name="Título" xfId="5" builtinId="15" customBuiltin="1"/>
    <cellStyle name="Título 2" xfId="15" builtinId="17" customBuiltin="1"/>
    <cellStyle name="Título 3" xfId="16" builtinId="18" customBuiltin="1"/>
    <cellStyle name="Total" xfId="28" builtinId="25"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403395</xdr:colOff>
      <xdr:row>1</xdr:row>
      <xdr:rowOff>0</xdr:rowOff>
    </xdr:from>
    <xdr:to>
      <xdr:col>7</xdr:col>
      <xdr:colOff>1263479</xdr:colOff>
      <xdr:row>1</xdr:row>
      <xdr:rowOff>1143000</xdr:rowOff>
    </xdr:to>
    <xdr:pic>
      <xdr:nvPicPr>
        <xdr:cNvPr id="3" name="Imagen 2" descr="Encabezado de invierno&#10;&#10;Collage fotográfico de Word: inviern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xdr:blipFill>
      <xdr:spPr>
        <a:xfrm>
          <a:off x="4327695" y="114300"/>
          <a:ext cx="4660559"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208513</xdr:colOff>
      <xdr:row>1</xdr:row>
      <xdr:rowOff>0</xdr:rowOff>
    </xdr:from>
    <xdr:to>
      <xdr:col>8</xdr:col>
      <xdr:colOff>1037</xdr:colOff>
      <xdr:row>1</xdr:row>
      <xdr:rowOff>1143000</xdr:rowOff>
    </xdr:to>
    <xdr:pic>
      <xdr:nvPicPr>
        <xdr:cNvPr id="4" name="Imagen 3" descr="Encabezado de otoño&#10;&#10;Collage fotográfico de Word: otoño">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rcRect/>
        <a:stretch/>
      </xdr:blipFill>
      <xdr:spPr>
        <a:xfrm>
          <a:off x="4132813" y="114300"/>
          <a:ext cx="4859824"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208513</xdr:colOff>
      <xdr:row>1</xdr:row>
      <xdr:rowOff>0</xdr:rowOff>
    </xdr:from>
    <xdr:to>
      <xdr:col>8</xdr:col>
      <xdr:colOff>1037</xdr:colOff>
      <xdr:row>1</xdr:row>
      <xdr:rowOff>1143000</xdr:rowOff>
    </xdr:to>
    <xdr:pic>
      <xdr:nvPicPr>
        <xdr:cNvPr id="4" name="Imagen 3" descr="Encabezado de otoño&#10;&#10;Collage fotográfico de Word: otoño">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rcRect/>
        <a:stretch/>
      </xdr:blipFill>
      <xdr:spPr>
        <a:xfrm>
          <a:off x="4132813" y="114300"/>
          <a:ext cx="4859824"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403395</xdr:colOff>
      <xdr:row>1</xdr:row>
      <xdr:rowOff>0</xdr:rowOff>
    </xdr:from>
    <xdr:to>
      <xdr:col>7</xdr:col>
      <xdr:colOff>1263479</xdr:colOff>
      <xdr:row>1</xdr:row>
      <xdr:rowOff>1143000</xdr:rowOff>
    </xdr:to>
    <xdr:pic>
      <xdr:nvPicPr>
        <xdr:cNvPr id="3" name="Imagen 2" descr="Encabezado de invierno&#10;&#10;Collage fotográfico de Word: invierno">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rcRect/>
        <a:stretch/>
      </xdr:blipFill>
      <xdr:spPr>
        <a:xfrm>
          <a:off x="4327695" y="114300"/>
          <a:ext cx="4660559"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403395</xdr:colOff>
      <xdr:row>1</xdr:row>
      <xdr:rowOff>0</xdr:rowOff>
    </xdr:from>
    <xdr:to>
      <xdr:col>7</xdr:col>
      <xdr:colOff>1263479</xdr:colOff>
      <xdr:row>1</xdr:row>
      <xdr:rowOff>1143000</xdr:rowOff>
    </xdr:to>
    <xdr:pic>
      <xdr:nvPicPr>
        <xdr:cNvPr id="3" name="Imagen 2" descr="Encabezado de invierno&#10;&#10;Collage fotográfico de Word: inviern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4327695" y="114300"/>
          <a:ext cx="4660559"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111072</xdr:colOff>
      <xdr:row>1</xdr:row>
      <xdr:rowOff>0</xdr:rowOff>
    </xdr:from>
    <xdr:to>
      <xdr:col>8</xdr:col>
      <xdr:colOff>6402</xdr:colOff>
      <xdr:row>1</xdr:row>
      <xdr:rowOff>1143000</xdr:rowOff>
    </xdr:to>
    <xdr:pic>
      <xdr:nvPicPr>
        <xdr:cNvPr id="2" name="Imagen 1" descr="Encabezado de primavera&#10;&#10;Collage fotográfico de Word: primavera">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035372" y="114300"/>
          <a:ext cx="4959455"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111072</xdr:colOff>
      <xdr:row>1</xdr:row>
      <xdr:rowOff>0</xdr:rowOff>
    </xdr:from>
    <xdr:to>
      <xdr:col>8</xdr:col>
      <xdr:colOff>9577</xdr:colOff>
      <xdr:row>1</xdr:row>
      <xdr:rowOff>1143000</xdr:rowOff>
    </xdr:to>
    <xdr:pic>
      <xdr:nvPicPr>
        <xdr:cNvPr id="4" name="Imagen 3" descr="Encabezado de primavera&#10;&#10;Collage fotográfico de Word: primaver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rcRect/>
        <a:stretch/>
      </xdr:blipFill>
      <xdr:spPr>
        <a:xfrm>
          <a:off x="4035372" y="114300"/>
          <a:ext cx="4959455"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111072</xdr:colOff>
      <xdr:row>1</xdr:row>
      <xdr:rowOff>0</xdr:rowOff>
    </xdr:from>
    <xdr:to>
      <xdr:col>8</xdr:col>
      <xdr:colOff>6402</xdr:colOff>
      <xdr:row>1</xdr:row>
      <xdr:rowOff>1143000</xdr:rowOff>
    </xdr:to>
    <xdr:pic>
      <xdr:nvPicPr>
        <xdr:cNvPr id="4" name="Imagen 3" descr="Encabezado de primavera&#10;&#10;Collage fotográfico de Word: primaver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rcRect/>
        <a:stretch/>
      </xdr:blipFill>
      <xdr:spPr>
        <a:xfrm>
          <a:off x="4035372" y="114300"/>
          <a:ext cx="4959455"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551551</xdr:colOff>
      <xdr:row>1</xdr:row>
      <xdr:rowOff>0</xdr:rowOff>
    </xdr:from>
    <xdr:to>
      <xdr:col>8</xdr:col>
      <xdr:colOff>898</xdr:colOff>
      <xdr:row>1</xdr:row>
      <xdr:rowOff>1143000</xdr:rowOff>
    </xdr:to>
    <xdr:pic>
      <xdr:nvPicPr>
        <xdr:cNvPr id="3" name="Imagen 2" descr="Encabezado de verano&#10;&#10;Collage fotográfico de Word: verano">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4475851" y="114300"/>
          <a:ext cx="4516647"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551551</xdr:colOff>
      <xdr:row>1</xdr:row>
      <xdr:rowOff>0</xdr:rowOff>
    </xdr:from>
    <xdr:to>
      <xdr:col>8</xdr:col>
      <xdr:colOff>898</xdr:colOff>
      <xdr:row>1</xdr:row>
      <xdr:rowOff>1143000</xdr:rowOff>
    </xdr:to>
    <xdr:pic>
      <xdr:nvPicPr>
        <xdr:cNvPr id="4" name="Imagen 3" descr="Encabezado de verano&#10;&#10;Collage fotográfico de Word: verano">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rcRect/>
        <a:stretch/>
      </xdr:blipFill>
      <xdr:spPr>
        <a:xfrm>
          <a:off x="4475851" y="114300"/>
          <a:ext cx="4516647"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551551</xdr:colOff>
      <xdr:row>1</xdr:row>
      <xdr:rowOff>0</xdr:rowOff>
    </xdr:from>
    <xdr:to>
      <xdr:col>8</xdr:col>
      <xdr:colOff>898</xdr:colOff>
      <xdr:row>1</xdr:row>
      <xdr:rowOff>1143000</xdr:rowOff>
    </xdr:to>
    <xdr:pic>
      <xdr:nvPicPr>
        <xdr:cNvPr id="4" name="Imagen 3" descr="Encabezado de verano&#10;&#10;Collage fotográfico de Word: verano">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rcRect/>
        <a:stretch/>
      </xdr:blipFill>
      <xdr:spPr>
        <a:xfrm>
          <a:off x="4475851" y="114300"/>
          <a:ext cx="4516647"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208513</xdr:colOff>
      <xdr:row>1</xdr:row>
      <xdr:rowOff>0</xdr:rowOff>
    </xdr:from>
    <xdr:to>
      <xdr:col>8</xdr:col>
      <xdr:colOff>1037</xdr:colOff>
      <xdr:row>1</xdr:row>
      <xdr:rowOff>1143000</xdr:rowOff>
    </xdr:to>
    <xdr:pic>
      <xdr:nvPicPr>
        <xdr:cNvPr id="3" name="Imagen 2" descr="Encabezado de otoño&#10;&#10;Collage fotográfico de Word: otoño">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a:stretch/>
      </xdr:blipFill>
      <xdr:spPr>
        <a:xfrm>
          <a:off x="4132813" y="114300"/>
          <a:ext cx="4859824"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B1:L15"/>
  <sheetViews>
    <sheetView showGridLines="0" tabSelected="1" zoomScaleNormal="100" workbookViewId="0">
      <selection activeCell="M9" sqref="M9"/>
    </sheetView>
  </sheetViews>
  <sheetFormatPr baseColWidth="10" defaultColWidth="8.6640625" defaultRowHeight="13.5"/>
  <cols>
    <col min="1" max="1" width="1.58203125" style="1" customWidth="1"/>
    <col min="2" max="8" width="16.58203125" style="1" customWidth="1"/>
    <col min="9" max="9" width="1.58203125" style="1" customWidth="1"/>
    <col min="10" max="10" width="8.58203125" style="1" customWidth="1"/>
    <col min="11" max="12" width="19.6640625" style="1" customWidth="1"/>
    <col min="13" max="13" width="1.58203125" style="1" customWidth="1"/>
    <col min="14" max="16384" width="8.6640625" style="1"/>
  </cols>
  <sheetData>
    <row r="1" spans="2:12" ht="9" customHeight="1">
      <c r="I1" s="1" t="s">
        <v>1</v>
      </c>
    </row>
    <row r="2" spans="2:12" ht="96" customHeight="1">
      <c r="B2" s="44" t="str">
        <f>"Enero "&amp;CalendarYear</f>
        <v>Enero 2022</v>
      </c>
      <c r="C2" s="44"/>
      <c r="D2" s="44"/>
      <c r="E2" s="2"/>
      <c r="F2" s="2"/>
      <c r="G2" s="2"/>
      <c r="H2" s="3"/>
    </row>
    <row r="3" spans="2:12" s="8" customFormat="1" ht="24" customHeight="1">
      <c r="B3" s="5" t="str">
        <f>InicioDeLaSemana</f>
        <v>lunes</v>
      </c>
      <c r="C3" s="6" t="str">
        <f t="shared" ref="C3:H3" si="0">TEXT(C4,"dddd")</f>
        <v>martes</v>
      </c>
      <c r="D3" s="6" t="str">
        <f t="shared" si="0"/>
        <v>miércoles</v>
      </c>
      <c r="E3" s="6" t="str">
        <f t="shared" si="0"/>
        <v>jueves</v>
      </c>
      <c r="F3" s="6" t="str">
        <f t="shared" si="0"/>
        <v>viernes</v>
      </c>
      <c r="G3" s="6" t="str">
        <f t="shared" si="0"/>
        <v>sábado</v>
      </c>
      <c r="H3" s="7" t="str">
        <f t="shared" si="0"/>
        <v>domingo</v>
      </c>
      <c r="K3" s="49" t="s">
        <v>2</v>
      </c>
      <c r="L3" s="49"/>
    </row>
    <row r="4" spans="2:12" s="4" customFormat="1" ht="24" customHeight="1">
      <c r="B4" s="29">
        <f t="array" ref="B4:H4">DaysAndWeeks+DATE(CalendarYear,1,1)-WEEKDAY(DATE(CalendarYear,1,1),(InicioDeLaSemana="lunes")+1)+1</f>
        <v>44557</v>
      </c>
      <c r="C4" s="29">
        <v>44558</v>
      </c>
      <c r="D4" s="29">
        <v>44559</v>
      </c>
      <c r="E4" s="29">
        <v>44560</v>
      </c>
      <c r="F4" s="29">
        <v>44561</v>
      </c>
      <c r="G4" s="29">
        <v>44562</v>
      </c>
      <c r="H4" s="30">
        <v>44563</v>
      </c>
      <c r="K4" s="12" t="s">
        <v>3</v>
      </c>
      <c r="L4" s="12" t="s">
        <v>4</v>
      </c>
    </row>
    <row r="5" spans="2:12" s="10" customFormat="1" ht="56.15" customHeight="1">
      <c r="B5" s="9"/>
      <c r="C5" s="9"/>
      <c r="D5" s="9"/>
      <c r="E5" s="9"/>
      <c r="F5" s="9"/>
      <c r="G5" s="9"/>
      <c r="H5" s="9"/>
      <c r="K5" s="13">
        <v>2022</v>
      </c>
      <c r="L5" s="13" t="s">
        <v>5</v>
      </c>
    </row>
    <row r="6" spans="2:12" s="4" customFormat="1" ht="24" customHeight="1">
      <c r="B6" s="31">
        <f t="array" ref="B6:H6">DaysAndWeeks+DATE(CalendarYear,1,1)-WEEKDAY(DATE(CalendarYear,1,1),(InicioDeLaSemana="lunes")+1)+8</f>
        <v>44564</v>
      </c>
      <c r="C6" s="31">
        <v>44565</v>
      </c>
      <c r="D6" s="31">
        <v>44566</v>
      </c>
      <c r="E6" s="31">
        <v>44567</v>
      </c>
      <c r="F6" s="31">
        <v>44568</v>
      </c>
      <c r="G6" s="31">
        <v>44569</v>
      </c>
      <c r="H6" s="31">
        <v>44570</v>
      </c>
    </row>
    <row r="7" spans="2:12" s="10" customFormat="1" ht="56.15" customHeight="1">
      <c r="B7" s="11"/>
      <c r="C7" s="11"/>
      <c r="D7" s="11"/>
      <c r="E7" s="11"/>
      <c r="F7" s="11"/>
      <c r="G7" s="11"/>
      <c r="H7" s="11"/>
    </row>
    <row r="8" spans="2:12" s="4" customFormat="1" ht="24" customHeight="1">
      <c r="B8" s="32">
        <f t="array" ref="B8:H8">DaysAndWeeks+DATE(CalendarYear,1,1)-WEEKDAY(DATE(CalendarYear,1,1),(InicioDeLaSemana="lunes")+1)+15</f>
        <v>44571</v>
      </c>
      <c r="C8" s="32">
        <v>44572</v>
      </c>
      <c r="D8" s="32">
        <v>44573</v>
      </c>
      <c r="E8" s="32">
        <v>44574</v>
      </c>
      <c r="F8" s="32">
        <v>44575</v>
      </c>
      <c r="G8" s="32">
        <v>44576</v>
      </c>
      <c r="H8" s="32">
        <v>44577</v>
      </c>
    </row>
    <row r="9" spans="2:12" s="10" customFormat="1" ht="56.15" customHeight="1">
      <c r="B9" s="9"/>
      <c r="C9" s="9"/>
      <c r="D9" s="9" t="s">
        <v>8</v>
      </c>
      <c r="E9" s="9"/>
      <c r="F9" s="9"/>
      <c r="G9" s="9"/>
      <c r="H9" s="9" t="s">
        <v>9</v>
      </c>
    </row>
    <row r="10" spans="2:12" s="4" customFormat="1" ht="24" customHeight="1">
      <c r="B10" s="31">
        <f t="array" ref="B10:H10">DaysAndWeeks+DATE(CalendarYear,1,1)-WEEKDAY(DATE(CalendarYear,1,1),(InicioDeLaSemana="lunes")+1)+22</f>
        <v>44578</v>
      </c>
      <c r="C10" s="31">
        <v>44579</v>
      </c>
      <c r="D10" s="31">
        <v>44580</v>
      </c>
      <c r="E10" s="31">
        <v>44581</v>
      </c>
      <c r="F10" s="31">
        <v>44582</v>
      </c>
      <c r="G10" s="31">
        <v>44583</v>
      </c>
      <c r="H10" s="31">
        <v>44584</v>
      </c>
    </row>
    <row r="11" spans="2:12" s="10" customFormat="1" ht="56.15" customHeight="1">
      <c r="B11" s="11"/>
      <c r="C11" s="11"/>
      <c r="D11" s="11" t="s">
        <v>6</v>
      </c>
      <c r="E11" s="11" t="s">
        <v>7</v>
      </c>
      <c r="F11" s="11"/>
      <c r="G11" s="11"/>
      <c r="H11" s="11"/>
    </row>
    <row r="12" spans="2:12" s="4" customFormat="1" ht="24" customHeight="1">
      <c r="B12" s="32">
        <f t="array" ref="B12:H12">DaysAndWeeks+DATE(CalendarYear,1,1)-WEEKDAY(DATE(CalendarYear,1,1),(InicioDeLaSemana="lunes")+1)+29</f>
        <v>44585</v>
      </c>
      <c r="C12" s="32">
        <v>44586</v>
      </c>
      <c r="D12" s="32">
        <v>44587</v>
      </c>
      <c r="E12" s="32">
        <v>44588</v>
      </c>
      <c r="F12" s="32">
        <v>44589</v>
      </c>
      <c r="G12" s="32">
        <v>44590</v>
      </c>
      <c r="H12" s="32">
        <v>44591</v>
      </c>
    </row>
    <row r="13" spans="2:12" s="10" customFormat="1" ht="56.15" customHeight="1">
      <c r="B13" s="9"/>
      <c r="C13" s="9"/>
      <c r="D13" s="9" t="s">
        <v>6</v>
      </c>
      <c r="E13" s="9" t="s">
        <v>11</v>
      </c>
      <c r="F13" s="9" t="s">
        <v>10</v>
      </c>
      <c r="G13" s="9"/>
      <c r="H13" s="9"/>
    </row>
    <row r="14" spans="2:12" s="4" customFormat="1" ht="24" customHeight="1">
      <c r="B14" s="31">
        <f t="array" ref="B14:C14">DaysAndWeeks+DATE(CalendarYear,1,1)-WEEKDAY(DATE(CalendarYear,1,1),(InicioDeLaSemana="lunes")+1)+36</f>
        <v>44592</v>
      </c>
      <c r="C14" s="31">
        <v>44593</v>
      </c>
      <c r="D14" s="45" t="s">
        <v>0</v>
      </c>
      <c r="E14" s="45"/>
      <c r="F14" s="45"/>
      <c r="G14" s="45"/>
      <c r="H14" s="46"/>
    </row>
    <row r="15" spans="2:12" s="10" customFormat="1" ht="56.15" customHeight="1">
      <c r="B15" s="11"/>
      <c r="C15" s="11"/>
      <c r="D15" s="47"/>
      <c r="E15" s="47"/>
      <c r="F15" s="47"/>
      <c r="G15" s="47"/>
      <c r="H15" s="48"/>
    </row>
  </sheetData>
  <mergeCells count="4">
    <mergeCell ref="B2:D2"/>
    <mergeCell ref="D14:H14"/>
    <mergeCell ref="D15:H15"/>
    <mergeCell ref="K3:L3"/>
  </mergeCells>
  <phoneticPr fontId="2" type="noConversion"/>
  <conditionalFormatting sqref="B12:H12 B14:C14">
    <cfRule type="expression" dxfId="23" priority="24">
      <formula>AND(DAY(B12)&gt;=1,DAY(B12)&lt;=15)</formula>
    </cfRule>
  </conditionalFormatting>
  <conditionalFormatting sqref="B4:G4">
    <cfRule type="expression" dxfId="22" priority="23">
      <formula>DAY(B4)&gt;8</formula>
    </cfRule>
  </conditionalFormatting>
  <dataValidations count="13">
    <dataValidation type="list" errorStyle="warning" allowBlank="1" showInputMessage="1" showErrorMessage="1" error="Seleccione un día de la lista. Seleccione Cancelar y, después, presione ALT + Flecha abajo para seleccionar el día de la lista desplegable" prompt="Seleccione el día de inicio de la semana en esta celda. Presione ALT + Flecha abajo para abrir la lista desplegable, presione Flecha abajo y después ENTRAR para realizar la selección" sqref="L5" xr:uid="{00000000-0002-0000-0000-000000000000}">
      <formula1>"domingo, lunes"</formula1>
    </dataValidation>
    <dataValidation allowBlank="1" showInputMessage="1" showErrorMessage="1" prompt="Cree un calendario de un mes personalizado en este libro. Personalice el año y el día de inicio de la semana para todos los meses de esta hoja de cálculo de enero. Cada mes se encuentra en una hoja de cálculo independiente." sqref="A1" xr:uid="{00000000-0002-0000-0000-000001000000}"/>
    <dataValidation allowBlank="1" showInputMessage="1" showErrorMessage="1" prompt="Escriba el año en la celda inferior." sqref="K4" xr:uid="{00000000-0002-0000-0000-000002000000}"/>
    <dataValidation allowBlank="1" showInputMessage="1" showErrorMessage="1" prompt="Seleccione el día de inicio de la semana en la celda inferior." sqref="L4" xr:uid="{00000000-0002-0000-0000-000003000000}"/>
    <dataValidation allowBlank="1" showInputMessage="1" showErrorMessage="1" prompt="Escriba el año en esta celda" sqref="K5" xr:uid="{00000000-0002-0000-0000-000004000000}"/>
    <dataValidation allowBlank="1" showInputMessage="1" showErrorMessage="1" prompt="Esta fila contiene los nombres de los días laborables de este calendario. Esta celda contiene el día de inicio de la semana. Para cambiar el día de inicio de la semana, escriba un nuevo día laborable en la celda L5, en esta hoja de cálculo." sqref="B3" xr:uid="{00000000-0002-0000-0000-000005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000-000006000000}"/>
    <dataValidation allowBlank="1" showInputMessage="1" showErrorMessage="1" prompt="El año de esta celda se actualiza automáticamente según el año especificado en la celda K5. El calendario siguiente incluye fechas de los meses anterior y posterior con un sombreado de fuente más claro." sqref="B2:D2" xr:uid="{00000000-0002-0000-0000-000007000000}"/>
    <dataValidation allowBlank="1" showInputMessage="1" showErrorMessage="1" prompt="El día de la semana se determinará automáticamente" sqref="C3:H3" xr:uid="{00000000-0002-0000-0000-000008000000}"/>
    <dataValidation allowBlank="1" showInputMessage="1" showErrorMessage="1" prompt="Las celdas de esta fila y las filas 7, 9, 11, 13 y 15 son para escribir notas diarias relacionadas con el día natural de la celda anterior." sqref="B5" xr:uid="{00000000-0002-0000-0000-000009000000}"/>
    <dataValidation allowBlank="1" showInputMessage="1" prompt="Escriba las notas del mes en esta celda." sqref="D15:H15" xr:uid="{00000000-0002-0000-0000-00000A000000}"/>
    <dataValidation allowBlank="1" showInputMessage="1" prompt="Escriba las notas del mes en la celda inferior." sqref="D14:H14" xr:uid="{00000000-0002-0000-0000-00000B000000}"/>
    <dataValidation allowBlank="1" showInputMessage="1" showErrorMessage="1" prompt="Escriba el año y seleccione el día de inicio del calendario en las celdas siguientes. Estas celdas de configuración del calendario no se imprimirán." sqref="K3" xr:uid="{00000000-0002-0000-0000-00000C000000}"/>
  </dataValidations>
  <printOptions horizontalCentered="1"/>
  <pageMargins left="0.25" right="0.25" top="0.5" bottom="0.5" header="0.3" footer="0.3"/>
  <pageSetup paperSize="9" orientation="landscape" r:id="rId1"/>
  <headerFooter differentFirst="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B1:I15"/>
  <sheetViews>
    <sheetView showGridLines="0" workbookViewId="0"/>
  </sheetViews>
  <sheetFormatPr baseColWidth="10" defaultColWidth="8.6640625" defaultRowHeight="13.5"/>
  <cols>
    <col min="1" max="1" width="1.58203125" style="1" customWidth="1"/>
    <col min="2" max="8" width="16.58203125" style="1" customWidth="1"/>
    <col min="9" max="9" width="1.58203125" style="1" customWidth="1"/>
    <col min="10" max="10" width="8.58203125" style="1" customWidth="1"/>
    <col min="11" max="16384" width="8.6640625" style="1"/>
  </cols>
  <sheetData>
    <row r="1" spans="2:9" ht="9" customHeight="1">
      <c r="I1" s="1" t="s">
        <v>1</v>
      </c>
    </row>
    <row r="2" spans="2:9" ht="96" customHeight="1">
      <c r="B2" s="60" t="str">
        <f>"Octubre "&amp;CalendarYear</f>
        <v>Octubre 2022</v>
      </c>
      <c r="C2" s="60"/>
      <c r="D2" s="60"/>
      <c r="E2" s="2"/>
      <c r="F2" s="2"/>
      <c r="G2" s="2"/>
      <c r="H2" s="3"/>
    </row>
    <row r="3" spans="2:9" s="8" customFormat="1" ht="24" customHeight="1">
      <c r="B3" s="14" t="str">
        <f>InicioDeLaSemana</f>
        <v>lunes</v>
      </c>
      <c r="C3" s="15" t="str">
        <f t="shared" ref="C3:H3" si="0">TEXT(C4,"dddd")</f>
        <v>martes</v>
      </c>
      <c r="D3" s="15" t="str">
        <f t="shared" si="0"/>
        <v>miércoles</v>
      </c>
      <c r="E3" s="15" t="str">
        <f t="shared" si="0"/>
        <v>jueves</v>
      </c>
      <c r="F3" s="15" t="str">
        <f t="shared" si="0"/>
        <v>viernes</v>
      </c>
      <c r="G3" s="15" t="str">
        <f t="shared" si="0"/>
        <v>sábado</v>
      </c>
      <c r="H3" s="16" t="str">
        <f t="shared" si="0"/>
        <v>domingo</v>
      </c>
    </row>
    <row r="4" spans="2:9" s="4" customFormat="1" ht="24" customHeight="1">
      <c r="B4" s="33">
        <f t="array" ref="B4:H4">DaysAndWeeks+DATE(CalendarYear,10,1)-WEEKDAY(DATE(CalendarYear,10,1),(InicioDeLaSemana="lunes")+1)+1</f>
        <v>44830</v>
      </c>
      <c r="C4" s="33">
        <v>44831</v>
      </c>
      <c r="D4" s="33">
        <v>44832</v>
      </c>
      <c r="E4" s="33">
        <v>44833</v>
      </c>
      <c r="F4" s="33">
        <v>44834</v>
      </c>
      <c r="G4" s="33">
        <v>44835</v>
      </c>
      <c r="H4" s="33">
        <v>44836</v>
      </c>
    </row>
    <row r="5" spans="2:9" s="10" customFormat="1" ht="56.15" customHeight="1">
      <c r="B5" s="28"/>
      <c r="C5" s="28"/>
      <c r="D5" s="28"/>
      <c r="E5" s="28"/>
      <c r="F5" s="28"/>
      <c r="G5" s="28"/>
      <c r="H5" s="28"/>
    </row>
    <row r="6" spans="2:9" s="4" customFormat="1" ht="24" customHeight="1">
      <c r="B6" s="34">
        <f t="array" ref="B6:H6">DaysAndWeeks+DATE(CalendarYear,10,1)-WEEKDAY(DATE(CalendarYear,10,1),(InicioDeLaSemana="lunes")+1)+8</f>
        <v>44837</v>
      </c>
      <c r="C6" s="34">
        <v>44838</v>
      </c>
      <c r="D6" s="34">
        <v>44839</v>
      </c>
      <c r="E6" s="34">
        <v>44840</v>
      </c>
      <c r="F6" s="34">
        <v>44841</v>
      </c>
      <c r="G6" s="34">
        <v>44842</v>
      </c>
      <c r="H6" s="34">
        <v>44843</v>
      </c>
    </row>
    <row r="7" spans="2:9" s="10" customFormat="1" ht="56.15" customHeight="1">
      <c r="B7" s="27"/>
      <c r="C7" s="27"/>
      <c r="D7" s="27"/>
      <c r="E7" s="27"/>
      <c r="F7" s="27"/>
      <c r="G7" s="27"/>
      <c r="H7" s="27"/>
    </row>
    <row r="8" spans="2:9" s="4" customFormat="1" ht="24" customHeight="1">
      <c r="B8" s="35">
        <f t="array" ref="B8:H8">DaysAndWeeks+DATE(CalendarYear,10,1)-WEEKDAY(DATE(CalendarYear,10,1),(InicioDeLaSemana="lunes")+1)+15</f>
        <v>44844</v>
      </c>
      <c r="C8" s="35">
        <v>44845</v>
      </c>
      <c r="D8" s="35">
        <v>44846</v>
      </c>
      <c r="E8" s="35">
        <v>44847</v>
      </c>
      <c r="F8" s="35">
        <v>44848</v>
      </c>
      <c r="G8" s="35">
        <v>44849</v>
      </c>
      <c r="H8" s="35">
        <v>44850</v>
      </c>
    </row>
    <row r="9" spans="2:9" s="10" customFormat="1" ht="56.15" customHeight="1">
      <c r="B9" s="28"/>
      <c r="C9" s="28"/>
      <c r="D9" s="28"/>
      <c r="E9" s="28"/>
      <c r="F9" s="28"/>
      <c r="G9" s="28"/>
      <c r="H9" s="28"/>
    </row>
    <row r="10" spans="2:9" s="4" customFormat="1" ht="24" customHeight="1">
      <c r="B10" s="34">
        <f t="array" ref="B10:H10">DaysAndWeeks+DATE(CalendarYear,10,1)-WEEKDAY(DATE(CalendarYear,10,1),(InicioDeLaSemana="lunes")+1)+22</f>
        <v>44851</v>
      </c>
      <c r="C10" s="34">
        <v>44852</v>
      </c>
      <c r="D10" s="34">
        <v>44853</v>
      </c>
      <c r="E10" s="34">
        <v>44854</v>
      </c>
      <c r="F10" s="34">
        <v>44855</v>
      </c>
      <c r="G10" s="34">
        <v>44856</v>
      </c>
      <c r="H10" s="34">
        <v>44857</v>
      </c>
    </row>
    <row r="11" spans="2:9" s="10" customFormat="1" ht="56.15" customHeight="1">
      <c r="B11" s="27"/>
      <c r="C11" s="27"/>
      <c r="D11" s="27"/>
      <c r="E11" s="27"/>
      <c r="F11" s="27"/>
      <c r="G11" s="27"/>
      <c r="H11" s="27"/>
    </row>
    <row r="12" spans="2:9" s="4" customFormat="1" ht="24" customHeight="1">
      <c r="B12" s="35">
        <f t="array" ref="B12:H12">DaysAndWeeks+DATE(CalendarYear,10,1)-WEEKDAY(DATE(CalendarYear,10,1),(InicioDeLaSemana="lunes")+1)+29</f>
        <v>44858</v>
      </c>
      <c r="C12" s="35">
        <v>44859</v>
      </c>
      <c r="D12" s="35">
        <v>44860</v>
      </c>
      <c r="E12" s="35">
        <v>44861</v>
      </c>
      <c r="F12" s="35">
        <v>44862</v>
      </c>
      <c r="G12" s="35">
        <v>44863</v>
      </c>
      <c r="H12" s="35">
        <v>44864</v>
      </c>
    </row>
    <row r="13" spans="2:9" s="10" customFormat="1" ht="56.15" customHeight="1">
      <c r="B13" s="28"/>
      <c r="C13" s="28"/>
      <c r="D13" s="28"/>
      <c r="E13" s="28"/>
      <c r="F13" s="28"/>
      <c r="G13" s="28"/>
      <c r="H13" s="28"/>
    </row>
    <row r="14" spans="2:9" s="4" customFormat="1" ht="24" customHeight="1">
      <c r="B14" s="34">
        <f t="array" ref="B14:C14">DaysAndWeeks+DATE(CalendarYear,10,1)-WEEKDAY(DATE(CalendarYear,10,1),(InicioDeLaSemana="lunes")+1)+36</f>
        <v>44865</v>
      </c>
      <c r="C14" s="34">
        <v>44866</v>
      </c>
      <c r="D14" s="61" t="s">
        <v>0</v>
      </c>
      <c r="E14" s="61"/>
      <c r="F14" s="61"/>
      <c r="G14" s="61"/>
      <c r="H14" s="62"/>
    </row>
    <row r="15" spans="2:9" s="10" customFormat="1" ht="56.15" customHeight="1">
      <c r="B15" s="27"/>
      <c r="C15" s="27"/>
      <c r="D15" s="63"/>
      <c r="E15" s="63"/>
      <c r="F15" s="63"/>
      <c r="G15" s="63"/>
      <c r="H15" s="64"/>
    </row>
  </sheetData>
  <mergeCells count="3">
    <mergeCell ref="B2:D2"/>
    <mergeCell ref="D14:H14"/>
    <mergeCell ref="D15:H15"/>
  </mergeCells>
  <phoneticPr fontId="33"/>
  <conditionalFormatting sqref="B12:H12 B14:C14">
    <cfRule type="expression" dxfId="5" priority="2">
      <formula>AND(DAY(B12)&gt;=1,DAY(B12)&lt;=15)</formula>
    </cfRule>
  </conditionalFormatting>
  <conditionalFormatting sqref="B4:G4">
    <cfRule type="expression" dxfId="4" priority="1">
      <formula>DAY(B4)&gt;8</formula>
    </cfRule>
  </conditionalFormatting>
  <dataValidations count="8">
    <dataValidation allowBlank="1" showInputMessage="1" showErrorMessage="1" prompt="El día de la semana se determinará automáticamente" sqref="C3:H3" xr:uid="{00000000-0002-0000-0900-000000000000}"/>
    <dataValidation allowBlank="1" showInputMessage="1" showErrorMessage="1" prompt="Calendario del mes de octubre" sqref="A1" xr:uid="{00000000-0002-0000-0900-000001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900-000002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900-000003000000}"/>
    <dataValidation allowBlank="1" showInputMessage="1" prompt="Escriba las notas del mes en la celda inferior." sqref="D14:H14" xr:uid="{00000000-0002-0000-0900-000004000000}"/>
    <dataValidation allowBlank="1" showInputMessage="1" prompt="Escriba las notas del mes en esta celda." sqref="D15:H15" xr:uid="{00000000-0002-0000-0900-000005000000}"/>
    <dataValidation allowBlank="1" showInputMessage="1" showErrorMessage="1" prompt="Las celdas de esta fila y las filas 7, 9, 11, 13 y 15 son para escribir notas diarias relacionadas con el día natural de la celda anterior." sqref="B5" xr:uid="{00000000-0002-0000-09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900-000007000000}"/>
  </dataValidations>
  <printOptions horizontalCentered="1"/>
  <pageMargins left="0.25" right="0.25" top="0.5" bottom="0.5" header="0.3" footer="0.3"/>
  <pageSetup paperSize="9" scale="99"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B1:I15"/>
  <sheetViews>
    <sheetView showGridLines="0" workbookViewId="0"/>
  </sheetViews>
  <sheetFormatPr baseColWidth="10" defaultColWidth="8.6640625" defaultRowHeight="13.5"/>
  <cols>
    <col min="1" max="1" width="1.58203125" style="1" customWidth="1"/>
    <col min="2" max="8" width="16.58203125" style="1" customWidth="1"/>
    <col min="9" max="9" width="1.58203125" style="1" customWidth="1"/>
    <col min="10" max="10" width="8.58203125" style="1" customWidth="1"/>
    <col min="11" max="16384" width="8.6640625" style="1"/>
  </cols>
  <sheetData>
    <row r="1" spans="2:9" ht="9" customHeight="1">
      <c r="I1" s="1" t="s">
        <v>1</v>
      </c>
    </row>
    <row r="2" spans="2:9" ht="96" customHeight="1">
      <c r="B2" s="60" t="str">
        <f>"Noviembre "&amp;CalendarYear</f>
        <v>Noviembre 2022</v>
      </c>
      <c r="C2" s="60"/>
      <c r="D2" s="60"/>
      <c r="E2" s="2"/>
      <c r="F2" s="2"/>
      <c r="G2" s="2"/>
      <c r="H2" s="3"/>
    </row>
    <row r="3" spans="2:9" s="8" customFormat="1" ht="24" customHeight="1">
      <c r="B3" s="14" t="str">
        <f>InicioDeLaSemana</f>
        <v>lunes</v>
      </c>
      <c r="C3" s="15" t="str">
        <f t="shared" ref="C3:H3" si="0">TEXT(C4,"dddd")</f>
        <v>martes</v>
      </c>
      <c r="D3" s="15" t="str">
        <f t="shared" si="0"/>
        <v>miércoles</v>
      </c>
      <c r="E3" s="15" t="str">
        <f t="shared" si="0"/>
        <v>jueves</v>
      </c>
      <c r="F3" s="15" t="str">
        <f t="shared" si="0"/>
        <v>viernes</v>
      </c>
      <c r="G3" s="15" t="str">
        <f t="shared" si="0"/>
        <v>sábado</v>
      </c>
      <c r="H3" s="16" t="str">
        <f t="shared" si="0"/>
        <v>domingo</v>
      </c>
    </row>
    <row r="4" spans="2:9" s="4" customFormat="1" ht="24" customHeight="1">
      <c r="B4" s="33">
        <f t="array" ref="B4:H4">DaysAndWeeks+DATE(CalendarYear,11,1)-WEEKDAY(DATE(CalendarYear,11,1),(InicioDeLaSemana="lunes")+1)+1</f>
        <v>44865</v>
      </c>
      <c r="C4" s="33">
        <v>44866</v>
      </c>
      <c r="D4" s="33">
        <v>44867</v>
      </c>
      <c r="E4" s="33">
        <v>44868</v>
      </c>
      <c r="F4" s="33">
        <v>44869</v>
      </c>
      <c r="G4" s="33">
        <v>44870</v>
      </c>
      <c r="H4" s="33">
        <v>44871</v>
      </c>
    </row>
    <row r="5" spans="2:9" s="10" customFormat="1" ht="56.15" customHeight="1">
      <c r="B5" s="28"/>
      <c r="C5" s="28"/>
      <c r="D5" s="28"/>
      <c r="E5" s="28"/>
      <c r="F5" s="28"/>
      <c r="G5" s="28"/>
      <c r="H5" s="28"/>
    </row>
    <row r="6" spans="2:9" s="4" customFormat="1" ht="24" customHeight="1">
      <c r="B6" s="34">
        <f t="array" ref="B6:H6">DaysAndWeeks+DATE(CalendarYear,11,1)-WEEKDAY(DATE(CalendarYear,11,1),(InicioDeLaSemana="lunes")+1)+8</f>
        <v>44872</v>
      </c>
      <c r="C6" s="34">
        <v>44873</v>
      </c>
      <c r="D6" s="34">
        <v>44874</v>
      </c>
      <c r="E6" s="34">
        <v>44875</v>
      </c>
      <c r="F6" s="34">
        <v>44876</v>
      </c>
      <c r="G6" s="34">
        <v>44877</v>
      </c>
      <c r="H6" s="34">
        <v>44878</v>
      </c>
    </row>
    <row r="7" spans="2:9" s="10" customFormat="1" ht="56.15" customHeight="1">
      <c r="B7" s="27"/>
      <c r="C7" s="27"/>
      <c r="D7" s="27"/>
      <c r="E7" s="27"/>
      <c r="F7" s="27"/>
      <c r="G7" s="27"/>
      <c r="H7" s="27"/>
    </row>
    <row r="8" spans="2:9" s="4" customFormat="1" ht="24" customHeight="1">
      <c r="B8" s="35">
        <f t="array" ref="B8:H8">DaysAndWeeks+DATE(CalendarYear,11,1)-WEEKDAY(DATE(CalendarYear,11,1),(InicioDeLaSemana="lunes")+1)+15</f>
        <v>44879</v>
      </c>
      <c r="C8" s="35">
        <v>44880</v>
      </c>
      <c r="D8" s="35">
        <v>44881</v>
      </c>
      <c r="E8" s="35">
        <v>44882</v>
      </c>
      <c r="F8" s="35">
        <v>44883</v>
      </c>
      <c r="G8" s="35">
        <v>44884</v>
      </c>
      <c r="H8" s="35">
        <v>44885</v>
      </c>
    </row>
    <row r="9" spans="2:9" s="10" customFormat="1" ht="56.15" customHeight="1">
      <c r="B9" s="28"/>
      <c r="C9" s="28"/>
      <c r="D9" s="28"/>
      <c r="E9" s="28"/>
      <c r="F9" s="28"/>
      <c r="G9" s="28"/>
      <c r="H9" s="28"/>
    </row>
    <row r="10" spans="2:9" s="4" customFormat="1" ht="24" customHeight="1">
      <c r="B10" s="34">
        <f t="array" ref="B10:H10">DaysAndWeeks+DATE(CalendarYear,11,1)-WEEKDAY(DATE(CalendarYear,11,1),(InicioDeLaSemana="lunes")+1)+22</f>
        <v>44886</v>
      </c>
      <c r="C10" s="34">
        <v>44887</v>
      </c>
      <c r="D10" s="34">
        <v>44888</v>
      </c>
      <c r="E10" s="34">
        <v>44889</v>
      </c>
      <c r="F10" s="34">
        <v>44890</v>
      </c>
      <c r="G10" s="34">
        <v>44891</v>
      </c>
      <c r="H10" s="34">
        <v>44892</v>
      </c>
    </row>
    <row r="11" spans="2:9" s="10" customFormat="1" ht="56.15" customHeight="1">
      <c r="B11" s="27"/>
      <c r="C11" s="27"/>
      <c r="D11" s="27"/>
      <c r="E11" s="27"/>
      <c r="F11" s="27"/>
      <c r="G11" s="27"/>
      <c r="H11" s="27"/>
    </row>
    <row r="12" spans="2:9" s="4" customFormat="1" ht="24" customHeight="1">
      <c r="B12" s="35">
        <f t="array" ref="B12:H12">DaysAndWeeks+DATE(CalendarYear,11,1)-WEEKDAY(DATE(CalendarYear,11,1),(InicioDeLaSemana="lunes")+1)+29</f>
        <v>44893</v>
      </c>
      <c r="C12" s="35">
        <v>44894</v>
      </c>
      <c r="D12" s="35">
        <v>44895</v>
      </c>
      <c r="E12" s="35">
        <v>44896</v>
      </c>
      <c r="F12" s="35">
        <v>44897</v>
      </c>
      <c r="G12" s="35">
        <v>44898</v>
      </c>
      <c r="H12" s="35">
        <v>44899</v>
      </c>
    </row>
    <row r="13" spans="2:9" s="10" customFormat="1" ht="56.15" customHeight="1">
      <c r="B13" s="28"/>
      <c r="C13" s="28"/>
      <c r="D13" s="28"/>
      <c r="E13" s="28"/>
      <c r="F13" s="28"/>
      <c r="G13" s="28"/>
      <c r="H13" s="28"/>
    </row>
    <row r="14" spans="2:9" s="4" customFormat="1" ht="24" customHeight="1">
      <c r="B14" s="34">
        <f t="array" ref="B14:C14">DaysAndWeeks+DATE(CalendarYear,11,1)-WEEKDAY(DATE(CalendarYear,11,1),(InicioDeLaSemana="lunes")+1)+36</f>
        <v>44900</v>
      </c>
      <c r="C14" s="34">
        <v>44901</v>
      </c>
      <c r="D14" s="61" t="s">
        <v>0</v>
      </c>
      <c r="E14" s="61"/>
      <c r="F14" s="61"/>
      <c r="G14" s="61"/>
      <c r="H14" s="62"/>
    </row>
    <row r="15" spans="2:9" s="10" customFormat="1" ht="56.15" customHeight="1">
      <c r="B15" s="27"/>
      <c r="C15" s="27"/>
      <c r="D15" s="63"/>
      <c r="E15" s="63"/>
      <c r="F15" s="63"/>
      <c r="G15" s="63"/>
      <c r="H15" s="64"/>
    </row>
  </sheetData>
  <mergeCells count="3">
    <mergeCell ref="B2:D2"/>
    <mergeCell ref="D14:H14"/>
    <mergeCell ref="D15:H15"/>
  </mergeCells>
  <phoneticPr fontId="33"/>
  <conditionalFormatting sqref="B12:H12 B14:C14">
    <cfRule type="expression" dxfId="3" priority="2">
      <formula>AND(DAY(B12)&gt;=1,DAY(B12)&lt;=15)</formula>
    </cfRule>
  </conditionalFormatting>
  <conditionalFormatting sqref="B4:G4">
    <cfRule type="expression" dxfId="2" priority="1">
      <formula>DAY(B4)&gt;8</formula>
    </cfRule>
  </conditionalFormatting>
  <dataValidations count="8">
    <dataValidation allowBlank="1" showInputMessage="1" showErrorMessage="1" prompt="El día de la semana se determinará automáticamente" sqref="C3:H3" xr:uid="{00000000-0002-0000-0A00-000000000000}"/>
    <dataValidation allowBlank="1" showInputMessage="1" showErrorMessage="1" prompt="Calendario del mes de noviembre" sqref="A1" xr:uid="{00000000-0002-0000-0A00-000001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A00-000002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A00-000003000000}"/>
    <dataValidation allowBlank="1" showInputMessage="1" showErrorMessage="1" prompt="Las celdas de esta fila y las filas 7, 9, 11, 13 y 15 son para escribir notas diarias relacionadas con el día natural de la celda anterior." sqref="B5" xr:uid="{00000000-0002-0000-0A00-000004000000}"/>
    <dataValidation allowBlank="1" showInputMessage="1" prompt="Escriba las notas del mes en esta celda." sqref="D15:H15" xr:uid="{00000000-0002-0000-0A00-000005000000}"/>
    <dataValidation allowBlank="1" showInputMessage="1" prompt="Escriba las notas del mes en la celda inferior." sqref="D14:H14" xr:uid="{00000000-0002-0000-0A00-000006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A00-000007000000}"/>
  </dataValidations>
  <printOptions horizontalCentered="1"/>
  <pageMargins left="0.25" right="0.25" top="0.5" bottom="0.5" header="0.3" footer="0.3"/>
  <pageSetup paperSize="9" scale="99"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B1:I15"/>
  <sheetViews>
    <sheetView showGridLines="0" workbookViewId="0"/>
  </sheetViews>
  <sheetFormatPr baseColWidth="10" defaultColWidth="8.6640625" defaultRowHeight="13.5"/>
  <cols>
    <col min="1" max="1" width="1.58203125" style="1" customWidth="1"/>
    <col min="2" max="8" width="16.58203125" style="1" customWidth="1"/>
    <col min="9" max="9" width="1.58203125" style="1" customWidth="1"/>
    <col min="10" max="10" width="8.58203125" style="1" customWidth="1"/>
    <col min="11" max="16384" width="8.6640625" style="1"/>
  </cols>
  <sheetData>
    <row r="1" spans="2:9" ht="9" customHeight="1">
      <c r="I1" s="1" t="s">
        <v>1</v>
      </c>
    </row>
    <row r="2" spans="2:9" ht="96" customHeight="1">
      <c r="B2" s="44" t="str">
        <f>"Diciembre "&amp;CalendarYear</f>
        <v>Diciembre 2022</v>
      </c>
      <c r="C2" s="44"/>
      <c r="D2" s="44"/>
      <c r="E2" s="2"/>
      <c r="F2" s="2"/>
      <c r="G2" s="2"/>
      <c r="H2" s="3"/>
    </row>
    <row r="3" spans="2:9" s="8" customFormat="1" ht="24" customHeight="1">
      <c r="B3" s="5" t="str">
        <f>InicioDeLaSemana</f>
        <v>lunes</v>
      </c>
      <c r="C3" s="6" t="str">
        <f t="shared" ref="C3:H3" si="0">TEXT(C4,"dddd")</f>
        <v>martes</v>
      </c>
      <c r="D3" s="6" t="str">
        <f t="shared" si="0"/>
        <v>miércoles</v>
      </c>
      <c r="E3" s="6" t="str">
        <f t="shared" si="0"/>
        <v>jueves</v>
      </c>
      <c r="F3" s="6" t="str">
        <f t="shared" si="0"/>
        <v>viernes</v>
      </c>
      <c r="G3" s="6" t="str">
        <f t="shared" si="0"/>
        <v>sábado</v>
      </c>
      <c r="H3" s="7" t="str">
        <f t="shared" si="0"/>
        <v>domingo</v>
      </c>
    </row>
    <row r="4" spans="2:9" s="4" customFormat="1" ht="24" customHeight="1">
      <c r="B4" s="29">
        <f t="array" ref="B4:H4">DaysAndWeeks+DATE(CalendarYear,12,1)-WEEKDAY(DATE(CalendarYear,12,1),(InicioDeLaSemana="lunes")+1)+1</f>
        <v>44893</v>
      </c>
      <c r="C4" s="29">
        <v>44894</v>
      </c>
      <c r="D4" s="29">
        <v>44895</v>
      </c>
      <c r="E4" s="29">
        <v>44896</v>
      </c>
      <c r="F4" s="29">
        <v>44897</v>
      </c>
      <c r="G4" s="29">
        <v>44898</v>
      </c>
      <c r="H4" s="30">
        <v>44899</v>
      </c>
    </row>
    <row r="5" spans="2:9" s="10" customFormat="1" ht="56.15" customHeight="1">
      <c r="B5" s="9"/>
      <c r="C5" s="9"/>
      <c r="D5" s="9"/>
      <c r="E5" s="9"/>
      <c r="F5" s="9"/>
      <c r="G5" s="9"/>
      <c r="H5" s="9"/>
    </row>
    <row r="6" spans="2:9" s="4" customFormat="1" ht="24" customHeight="1">
      <c r="B6" s="31">
        <f t="array" ref="B6:H6">DaysAndWeeks+DATE(CalendarYear,12,1)-WEEKDAY(DATE(CalendarYear,12,1),(InicioDeLaSemana="lunes")+1)+8</f>
        <v>44900</v>
      </c>
      <c r="C6" s="31">
        <v>44901</v>
      </c>
      <c r="D6" s="31">
        <v>44902</v>
      </c>
      <c r="E6" s="31">
        <v>44903</v>
      </c>
      <c r="F6" s="31">
        <v>44904</v>
      </c>
      <c r="G6" s="31">
        <v>44905</v>
      </c>
      <c r="H6" s="31">
        <v>44906</v>
      </c>
    </row>
    <row r="7" spans="2:9" s="10" customFormat="1" ht="56.15" customHeight="1">
      <c r="B7" s="11"/>
      <c r="C7" s="11"/>
      <c r="D7" s="11"/>
      <c r="E7" s="11"/>
      <c r="F7" s="11"/>
      <c r="G7" s="11"/>
      <c r="H7" s="11"/>
    </row>
    <row r="8" spans="2:9" s="4" customFormat="1" ht="24" customHeight="1">
      <c r="B8" s="32">
        <f t="array" ref="B8:H8">DaysAndWeeks+DATE(CalendarYear,12,1)-WEEKDAY(DATE(CalendarYear,12,1),(InicioDeLaSemana="lunes")+1)+15</f>
        <v>44907</v>
      </c>
      <c r="C8" s="32">
        <v>44908</v>
      </c>
      <c r="D8" s="32">
        <v>44909</v>
      </c>
      <c r="E8" s="32">
        <v>44910</v>
      </c>
      <c r="F8" s="32">
        <v>44911</v>
      </c>
      <c r="G8" s="32">
        <v>44912</v>
      </c>
      <c r="H8" s="32">
        <v>44913</v>
      </c>
    </row>
    <row r="9" spans="2:9" s="10" customFormat="1" ht="56.15" customHeight="1">
      <c r="B9" s="9"/>
      <c r="C9" s="9"/>
      <c r="D9" s="9"/>
      <c r="E9" s="9"/>
      <c r="F9" s="9"/>
      <c r="G9" s="9"/>
      <c r="H9" s="9"/>
    </row>
    <row r="10" spans="2:9" s="4" customFormat="1" ht="24" customHeight="1">
      <c r="B10" s="31">
        <f t="array" ref="B10:H10">DaysAndWeeks+DATE(CalendarYear,12,1)-WEEKDAY(DATE(CalendarYear,12,1),(InicioDeLaSemana="lunes")+1)+22</f>
        <v>44914</v>
      </c>
      <c r="C10" s="31">
        <v>44915</v>
      </c>
      <c r="D10" s="31">
        <v>44916</v>
      </c>
      <c r="E10" s="31">
        <v>44917</v>
      </c>
      <c r="F10" s="31">
        <v>44918</v>
      </c>
      <c r="G10" s="31">
        <v>44919</v>
      </c>
      <c r="H10" s="31">
        <v>44920</v>
      </c>
    </row>
    <row r="11" spans="2:9" s="10" customFormat="1" ht="56.15" customHeight="1">
      <c r="B11" s="11"/>
      <c r="C11" s="11"/>
      <c r="D11" s="11"/>
      <c r="E11" s="11"/>
      <c r="F11" s="11"/>
      <c r="G11" s="11"/>
      <c r="H11" s="11"/>
    </row>
    <row r="12" spans="2:9" s="4" customFormat="1" ht="24" customHeight="1">
      <c r="B12" s="32">
        <f t="array" ref="B12:H12">DaysAndWeeks+DATE(CalendarYear,12,1)-WEEKDAY(DATE(CalendarYear,12,1),(InicioDeLaSemana="lunes")+1)+29</f>
        <v>44921</v>
      </c>
      <c r="C12" s="32">
        <v>44922</v>
      </c>
      <c r="D12" s="32">
        <v>44923</v>
      </c>
      <c r="E12" s="32">
        <v>44924</v>
      </c>
      <c r="F12" s="32">
        <v>44925</v>
      </c>
      <c r="G12" s="32">
        <v>44926</v>
      </c>
      <c r="H12" s="32">
        <v>44927</v>
      </c>
    </row>
    <row r="13" spans="2:9" s="10" customFormat="1" ht="56.15" customHeight="1">
      <c r="B13" s="9"/>
      <c r="C13" s="9"/>
      <c r="D13" s="9"/>
      <c r="E13" s="9"/>
      <c r="F13" s="9"/>
      <c r="G13" s="9"/>
      <c r="H13" s="9"/>
    </row>
    <row r="14" spans="2:9" s="4" customFormat="1" ht="24" customHeight="1">
      <c r="B14" s="31">
        <f t="array" ref="B14:C14">DaysAndWeeks+DATE(CalendarYear,12,1)-WEEKDAY(DATE(CalendarYear,12,1),(InicioDeLaSemana="lunes")+1)+36</f>
        <v>44928</v>
      </c>
      <c r="C14" s="31">
        <v>44929</v>
      </c>
      <c r="D14" s="45" t="s">
        <v>0</v>
      </c>
      <c r="E14" s="45"/>
      <c r="F14" s="45"/>
      <c r="G14" s="45"/>
      <c r="H14" s="46"/>
    </row>
    <row r="15" spans="2:9" s="10" customFormat="1" ht="56.15" customHeight="1">
      <c r="B15" s="11"/>
      <c r="C15" s="11"/>
      <c r="D15" s="47"/>
      <c r="E15" s="47"/>
      <c r="F15" s="47"/>
      <c r="G15" s="47"/>
      <c r="H15" s="48"/>
    </row>
  </sheetData>
  <mergeCells count="3">
    <mergeCell ref="B2:D2"/>
    <mergeCell ref="D14:H14"/>
    <mergeCell ref="D15:H15"/>
  </mergeCells>
  <phoneticPr fontId="33"/>
  <conditionalFormatting sqref="B12:H12 B14:C14">
    <cfRule type="expression" dxfId="1" priority="2">
      <formula>AND(DAY(B12)&gt;=1,DAY(B12)&lt;=15)</formula>
    </cfRule>
  </conditionalFormatting>
  <conditionalFormatting sqref="B4:G4">
    <cfRule type="expression" dxfId="0" priority="1">
      <formula>DAY(B4)&gt;8</formula>
    </cfRule>
  </conditionalFormatting>
  <dataValidations count="8">
    <dataValidation allowBlank="1" showInputMessage="1" showErrorMessage="1" prompt="El día de la semana se determinará automáticamente" sqref="C3:H3" xr:uid="{00000000-0002-0000-0B00-000000000000}"/>
    <dataValidation allowBlank="1" showInputMessage="1" showErrorMessage="1" prompt="Calendario del mes de diciembre" sqref="A1" xr:uid="{00000000-0002-0000-0B00-000001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B00-000002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B00-000003000000}"/>
    <dataValidation allowBlank="1" showInputMessage="1" prompt="Escriba las notas del mes en la celda inferior." sqref="D14:H14" xr:uid="{00000000-0002-0000-0B00-000004000000}"/>
    <dataValidation allowBlank="1" showInputMessage="1" prompt="Escriba las notas del mes en esta celda." sqref="D15:H15" xr:uid="{00000000-0002-0000-0B00-000005000000}"/>
    <dataValidation allowBlank="1" showInputMessage="1" showErrorMessage="1" prompt="Las celdas de esta fila y las filas 7, 9, 11, 13 y 15 son para escribir notas diarias relacionadas con el día natural de la celda anterior." sqref="B5" xr:uid="{00000000-0002-0000-0B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B00-000007000000}"/>
  </dataValidations>
  <printOptions horizontalCentered="1"/>
  <pageMargins left="0.25" right="0.25" top="0.5" bottom="0.5" header="0.3" footer="0.3"/>
  <pageSetup paperSize="9" scale="99"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B1:J15"/>
  <sheetViews>
    <sheetView showGridLines="0" zoomScaleNormal="100" workbookViewId="0">
      <selection activeCell="H12" sqref="H12"/>
    </sheetView>
  </sheetViews>
  <sheetFormatPr baseColWidth="10" defaultColWidth="8.6640625" defaultRowHeight="13.5"/>
  <cols>
    <col min="1" max="1" width="1.58203125" style="1" customWidth="1"/>
    <col min="2" max="8" width="16.58203125" style="1" customWidth="1"/>
    <col min="9" max="9" width="1.58203125" style="1" customWidth="1"/>
    <col min="10" max="10" width="8.58203125" style="1" customWidth="1"/>
    <col min="11" max="16384" width="8.6640625" style="1"/>
  </cols>
  <sheetData>
    <row r="1" spans="2:10" ht="9" customHeight="1">
      <c r="I1" s="1" t="s">
        <v>1</v>
      </c>
    </row>
    <row r="2" spans="2:10" ht="96" customHeight="1">
      <c r="B2" s="44" t="str">
        <f>"Febrero "&amp;CalendarYear</f>
        <v>Febrero 2022</v>
      </c>
      <c r="C2" s="44"/>
      <c r="D2" s="44"/>
      <c r="E2" s="2"/>
      <c r="F2" s="2"/>
      <c r="G2" s="2"/>
      <c r="H2" s="3"/>
    </row>
    <row r="3" spans="2:10" s="8" customFormat="1" ht="24" customHeight="1">
      <c r="B3" s="5" t="str">
        <f>InicioDeLaSemana</f>
        <v>lunes</v>
      </c>
      <c r="C3" s="6" t="str">
        <f t="shared" ref="C3:H3" si="0">TEXT(C4,"dddd")</f>
        <v>martes</v>
      </c>
      <c r="D3" s="6" t="str">
        <f t="shared" si="0"/>
        <v>miércoles</v>
      </c>
      <c r="E3" s="6" t="str">
        <f t="shared" si="0"/>
        <v>jueves</v>
      </c>
      <c r="F3" s="6" t="str">
        <f t="shared" si="0"/>
        <v>viernes</v>
      </c>
      <c r="G3" s="6" t="str">
        <f t="shared" si="0"/>
        <v>sábado</v>
      </c>
      <c r="H3" s="7" t="str">
        <f t="shared" si="0"/>
        <v>domingo</v>
      </c>
    </row>
    <row r="4" spans="2:10" s="4" customFormat="1" ht="24" customHeight="1">
      <c r="B4" s="29">
        <f t="array" ref="B4:H4">DaysAndWeeks+DATE(CalendarYear,2,1)-WEEKDAY(DATE(CalendarYear,2,1),(InicioDeLaSemana="lunes")+1)+1</f>
        <v>44592</v>
      </c>
      <c r="C4" s="29">
        <v>44593</v>
      </c>
      <c r="D4" s="29">
        <v>44594</v>
      </c>
      <c r="E4" s="29">
        <v>44595</v>
      </c>
      <c r="F4" s="29">
        <v>44596</v>
      </c>
      <c r="G4" s="29">
        <v>44597</v>
      </c>
      <c r="H4" s="30">
        <v>44598</v>
      </c>
    </row>
    <row r="5" spans="2:10" s="10" customFormat="1" ht="56.15" customHeight="1">
      <c r="B5" s="9"/>
      <c r="C5" s="9"/>
      <c r="D5" s="9"/>
      <c r="E5" s="9"/>
      <c r="F5" s="9"/>
      <c r="G5" s="9"/>
      <c r="H5" s="9" t="s">
        <v>17</v>
      </c>
    </row>
    <row r="6" spans="2:10" s="4" customFormat="1" ht="24" customHeight="1">
      <c r="B6" s="31">
        <f t="array" ref="B6:H6">DaysAndWeeks+DATE(CalendarYear,2,1)-WEEKDAY(DATE(CalendarYear,2,1),(InicioDeLaSemana="lunes")+1)+8</f>
        <v>44599</v>
      </c>
      <c r="C6" s="31">
        <v>44600</v>
      </c>
      <c r="D6" s="31">
        <v>44601</v>
      </c>
      <c r="E6" s="31">
        <v>44602</v>
      </c>
      <c r="F6" s="31">
        <v>44603</v>
      </c>
      <c r="G6" s="31">
        <v>44604</v>
      </c>
      <c r="H6" s="31">
        <v>44605</v>
      </c>
    </row>
    <row r="7" spans="2:10" s="10" customFormat="1" ht="56.15" customHeight="1">
      <c r="B7" s="42" t="s">
        <v>16</v>
      </c>
      <c r="C7" s="42" t="s">
        <v>13</v>
      </c>
      <c r="D7" s="42" t="s">
        <v>6</v>
      </c>
      <c r="E7" s="42" t="s">
        <v>19</v>
      </c>
      <c r="F7" s="42" t="s">
        <v>18</v>
      </c>
      <c r="G7" s="42" t="s">
        <v>15</v>
      </c>
      <c r="H7" s="42" t="s">
        <v>14</v>
      </c>
      <c r="J7" s="43" t="s">
        <v>12</v>
      </c>
    </row>
    <row r="8" spans="2:10" s="4" customFormat="1" ht="24" customHeight="1">
      <c r="B8" s="32">
        <f t="array" ref="B8:H8">DaysAndWeeks+DATE(CalendarYear,2,1)-WEEKDAY(DATE(CalendarYear,2,1),(InicioDeLaSemana="lunes")+1)+15</f>
        <v>44606</v>
      </c>
      <c r="C8" s="32">
        <v>44607</v>
      </c>
      <c r="D8" s="32">
        <v>44608</v>
      </c>
      <c r="E8" s="32">
        <v>44609</v>
      </c>
      <c r="F8" s="32">
        <v>44610</v>
      </c>
      <c r="G8" s="32">
        <v>44611</v>
      </c>
      <c r="H8" s="32">
        <v>44612</v>
      </c>
    </row>
    <row r="9" spans="2:10" s="10" customFormat="1" ht="56.15" customHeight="1">
      <c r="B9" s="9"/>
      <c r="C9" s="9"/>
      <c r="D9" s="9" t="s">
        <v>6</v>
      </c>
      <c r="E9" s="9" t="s">
        <v>20</v>
      </c>
      <c r="F9" s="9"/>
      <c r="G9" s="9" t="s">
        <v>21</v>
      </c>
      <c r="H9" s="9"/>
    </row>
    <row r="10" spans="2:10" s="4" customFormat="1" ht="24" customHeight="1">
      <c r="B10" s="31">
        <f t="array" ref="B10:H10">DaysAndWeeks+DATE(CalendarYear,2,1)-WEEKDAY(DATE(CalendarYear,2,1),(InicioDeLaSemana="lunes")+1)+22</f>
        <v>44613</v>
      </c>
      <c r="C10" s="31">
        <v>44614</v>
      </c>
      <c r="D10" s="31">
        <v>44615</v>
      </c>
      <c r="E10" s="31">
        <v>44616</v>
      </c>
      <c r="F10" s="31">
        <v>44617</v>
      </c>
      <c r="G10" s="31">
        <v>44618</v>
      </c>
      <c r="H10" s="31">
        <v>44619</v>
      </c>
    </row>
    <row r="11" spans="2:10" s="10" customFormat="1" ht="56.15" customHeight="1">
      <c r="B11" s="11"/>
      <c r="C11" s="11"/>
      <c r="D11" s="11" t="s">
        <v>6</v>
      </c>
      <c r="E11" s="11"/>
      <c r="F11" s="11"/>
      <c r="G11" s="11"/>
      <c r="H11" s="11" t="s">
        <v>22</v>
      </c>
    </row>
    <row r="12" spans="2:10" s="4" customFormat="1" ht="24" customHeight="1">
      <c r="B12" s="32">
        <f t="array" ref="B12:H12">DaysAndWeeks+DATE(CalendarYear,2,1)-WEEKDAY(DATE(CalendarYear,2,1),(InicioDeLaSemana="lunes")+1)+29</f>
        <v>44620</v>
      </c>
      <c r="C12" s="32">
        <v>44621</v>
      </c>
      <c r="D12" s="32">
        <v>44622</v>
      </c>
      <c r="E12" s="32">
        <v>44623</v>
      </c>
      <c r="F12" s="32">
        <v>44624</v>
      </c>
      <c r="G12" s="32">
        <v>44625</v>
      </c>
      <c r="H12" s="32">
        <v>44626</v>
      </c>
    </row>
    <row r="13" spans="2:10" s="10" customFormat="1" ht="56.15" customHeight="1">
      <c r="B13" s="9"/>
      <c r="C13" s="9"/>
      <c r="D13" s="9"/>
      <c r="E13" s="9"/>
      <c r="F13" s="9"/>
      <c r="G13" s="9"/>
      <c r="H13" s="9"/>
    </row>
    <row r="14" spans="2:10" s="4" customFormat="1" ht="24" customHeight="1">
      <c r="B14" s="31">
        <f t="array" ref="B14:C14">DaysAndWeeks+DATE(CalendarYear,2,1)-WEEKDAY(DATE(CalendarYear,2,1),(InicioDeLaSemana="lunes")+1)+36</f>
        <v>44627</v>
      </c>
      <c r="C14" s="31">
        <v>44628</v>
      </c>
      <c r="D14" s="45" t="s">
        <v>0</v>
      </c>
      <c r="E14" s="45"/>
      <c r="F14" s="45"/>
      <c r="G14" s="45"/>
      <c r="H14" s="46"/>
    </row>
    <row r="15" spans="2:10" s="10" customFormat="1" ht="56.15" customHeight="1">
      <c r="B15" s="11"/>
      <c r="C15" s="11"/>
      <c r="D15" s="47"/>
      <c r="E15" s="47"/>
      <c r="F15" s="47"/>
      <c r="G15" s="47"/>
      <c r="H15" s="48"/>
    </row>
  </sheetData>
  <mergeCells count="3">
    <mergeCell ref="B2:D2"/>
    <mergeCell ref="D14:H14"/>
    <mergeCell ref="D15:H15"/>
  </mergeCells>
  <phoneticPr fontId="33"/>
  <conditionalFormatting sqref="B12:H12 B14:C14">
    <cfRule type="expression" dxfId="21" priority="2">
      <formula>AND(DAY(B12)&gt;=1,DAY(B12)&lt;=15)</formula>
    </cfRule>
  </conditionalFormatting>
  <conditionalFormatting sqref="B4:G4">
    <cfRule type="expression" dxfId="20" priority="1">
      <formula>DAY(B4)&gt;8</formula>
    </cfRule>
  </conditionalFormatting>
  <dataValidations count="8">
    <dataValidation allowBlank="1" showInputMessage="1" showErrorMessage="1" prompt="El día de la semana se determinará automáticamente" sqref="C3:H3" xr:uid="{00000000-0002-0000-0100-000000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100-000001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100-000002000000}"/>
    <dataValidation allowBlank="1" showInputMessage="1" showErrorMessage="1" prompt="Calendario del mes de febrero" sqref="A1" xr:uid="{00000000-0002-0000-0100-000003000000}"/>
    <dataValidation allowBlank="1" showInputMessage="1" prompt="Escriba las notas del mes en la celda inferior." sqref="D14:H14" xr:uid="{00000000-0002-0000-0100-000004000000}"/>
    <dataValidation allowBlank="1" showInputMessage="1" prompt="Escriba las notas del mes en esta celda." sqref="D15:H15" xr:uid="{00000000-0002-0000-0100-000005000000}"/>
    <dataValidation allowBlank="1" showInputMessage="1" showErrorMessage="1" prompt="Las celdas de esta fila y las filas 7, 9, 11, 13 y 15 son para escribir notas diarias relacionadas con el día natural de la celda anterior." sqref="B5" xr:uid="{00000000-0002-0000-01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100-000007000000}"/>
  </dataValidations>
  <printOptions horizontalCentered="1"/>
  <pageMargins left="0.25" right="0.25" top="0.5" bottom="0.5" header="0.3" footer="0.3"/>
  <pageSetup paperSize="9" scale="99"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B1:I15"/>
  <sheetViews>
    <sheetView showGridLines="0" zoomScaleNormal="100" workbookViewId="0">
      <selection activeCell="H7" sqref="H7"/>
    </sheetView>
  </sheetViews>
  <sheetFormatPr baseColWidth="10" defaultColWidth="8.6640625" defaultRowHeight="13.5"/>
  <cols>
    <col min="1" max="1" width="1.58203125" style="1" customWidth="1"/>
    <col min="2" max="8" width="16.58203125" style="1" customWidth="1"/>
    <col min="9" max="9" width="1.58203125" style="1" customWidth="1"/>
    <col min="10" max="10" width="8.58203125" style="1" customWidth="1"/>
    <col min="11" max="16384" width="8.6640625" style="1"/>
  </cols>
  <sheetData>
    <row r="1" spans="2:9" ht="9" customHeight="1">
      <c r="I1" s="1" t="s">
        <v>1</v>
      </c>
    </row>
    <row r="2" spans="2:9" ht="96" customHeight="1">
      <c r="B2" s="50" t="str">
        <f>"Marzo "&amp;CalendarYear</f>
        <v>Marzo 2022</v>
      </c>
      <c r="C2" s="50"/>
      <c r="D2" s="50"/>
      <c r="E2" s="2"/>
      <c r="F2" s="2"/>
      <c r="G2" s="2"/>
      <c r="H2" s="3"/>
    </row>
    <row r="3" spans="2:9" s="8" customFormat="1" ht="24" customHeight="1">
      <c r="B3" s="17" t="str">
        <f>InicioDeLaSemana</f>
        <v>lunes</v>
      </c>
      <c r="C3" s="18" t="str">
        <f t="shared" ref="C3:H3" si="0">TEXT(C4,"dddd")</f>
        <v>martes</v>
      </c>
      <c r="D3" s="18" t="str">
        <f t="shared" si="0"/>
        <v>miércoles</v>
      </c>
      <c r="E3" s="18" t="str">
        <f t="shared" si="0"/>
        <v>jueves</v>
      </c>
      <c r="F3" s="18" t="str">
        <f t="shared" si="0"/>
        <v>viernes</v>
      </c>
      <c r="G3" s="18" t="str">
        <f t="shared" si="0"/>
        <v>sábado</v>
      </c>
      <c r="H3" s="19" t="str">
        <f t="shared" si="0"/>
        <v>domingo</v>
      </c>
    </row>
    <row r="4" spans="2:9" s="4" customFormat="1" ht="24" customHeight="1">
      <c r="B4" s="39">
        <f t="array" ref="B4:H4">DaysAndWeeks+DATE(CalendarYear,3,1)-WEEKDAY(DATE(CalendarYear,3,1),(InicioDeLaSemana="lunes")+1)+1</f>
        <v>44620</v>
      </c>
      <c r="C4" s="39">
        <v>44621</v>
      </c>
      <c r="D4" s="39">
        <v>44622</v>
      </c>
      <c r="E4" s="39">
        <v>44623</v>
      </c>
      <c r="F4" s="39">
        <v>44624</v>
      </c>
      <c r="G4" s="39">
        <v>44625</v>
      </c>
      <c r="H4" s="39">
        <v>44626</v>
      </c>
    </row>
    <row r="5" spans="2:9" s="10" customFormat="1" ht="56.15" customHeight="1">
      <c r="B5" s="21"/>
      <c r="C5" s="21"/>
      <c r="D5" s="21"/>
      <c r="E5" s="21"/>
      <c r="F5" s="21"/>
      <c r="G5" s="21" t="s">
        <v>23</v>
      </c>
      <c r="H5" s="21" t="s">
        <v>23</v>
      </c>
    </row>
    <row r="6" spans="2:9" s="4" customFormat="1" ht="24" customHeight="1">
      <c r="B6" s="40">
        <f t="array" ref="B6:H6">DaysAndWeeks+DATE(CalendarYear,3,1)-WEEKDAY(DATE(CalendarYear,3,1),(InicioDeLaSemana="lunes")+1)+8</f>
        <v>44627</v>
      </c>
      <c r="C6" s="40">
        <v>44628</v>
      </c>
      <c r="D6" s="40">
        <v>44629</v>
      </c>
      <c r="E6" s="40">
        <v>44630</v>
      </c>
      <c r="F6" s="40">
        <v>44631</v>
      </c>
      <c r="G6" s="40">
        <v>44632</v>
      </c>
      <c r="H6" s="40">
        <v>44633</v>
      </c>
    </row>
    <row r="7" spans="2:9" s="10" customFormat="1" ht="56.15" customHeight="1">
      <c r="B7" s="20" t="s">
        <v>23</v>
      </c>
      <c r="C7" s="20"/>
      <c r="D7" s="20"/>
      <c r="E7" s="20"/>
      <c r="F7" s="20"/>
      <c r="G7" s="20"/>
      <c r="H7" s="20" t="s">
        <v>24</v>
      </c>
    </row>
    <row r="8" spans="2:9" s="4" customFormat="1" ht="24" customHeight="1">
      <c r="B8" s="41">
        <f t="array" ref="B8:H8">DaysAndWeeks+DATE(CalendarYear,3,1)-WEEKDAY(DATE(CalendarYear,3,1),(InicioDeLaSemana="lunes")+1)+15</f>
        <v>44634</v>
      </c>
      <c r="C8" s="41">
        <v>44635</v>
      </c>
      <c r="D8" s="41">
        <v>44636</v>
      </c>
      <c r="E8" s="41">
        <v>44637</v>
      </c>
      <c r="F8" s="41">
        <v>44638</v>
      </c>
      <c r="G8" s="41">
        <v>44639</v>
      </c>
      <c r="H8" s="41">
        <v>44640</v>
      </c>
    </row>
    <row r="9" spans="2:9" s="10" customFormat="1" ht="56.15" customHeight="1">
      <c r="B9" s="21"/>
      <c r="C9" s="21"/>
      <c r="D9" s="21"/>
      <c r="E9" s="21"/>
      <c r="F9" s="21"/>
      <c r="G9" s="21"/>
      <c r="H9" s="21" t="s">
        <v>25</v>
      </c>
    </row>
    <row r="10" spans="2:9" s="4" customFormat="1" ht="24" customHeight="1">
      <c r="B10" s="40">
        <f t="array" ref="B10:H10">DaysAndWeeks+DATE(CalendarYear,3,1)-WEEKDAY(DATE(CalendarYear,3,1),(InicioDeLaSemana="lunes")+1)+22</f>
        <v>44641</v>
      </c>
      <c r="C10" s="40">
        <v>44642</v>
      </c>
      <c r="D10" s="40">
        <v>44643</v>
      </c>
      <c r="E10" s="40">
        <v>44644</v>
      </c>
      <c r="F10" s="40">
        <v>44645</v>
      </c>
      <c r="G10" s="40">
        <v>44646</v>
      </c>
      <c r="H10" s="40">
        <v>44647</v>
      </c>
    </row>
    <row r="11" spans="2:9" s="10" customFormat="1" ht="56.15" customHeight="1">
      <c r="B11" s="20"/>
      <c r="C11" s="20"/>
      <c r="D11" s="20"/>
      <c r="E11" s="20"/>
      <c r="F11" s="20"/>
      <c r="G11" s="20"/>
      <c r="H11" s="20" t="s">
        <v>26</v>
      </c>
    </row>
    <row r="12" spans="2:9" s="4" customFormat="1" ht="24" customHeight="1">
      <c r="B12" s="41">
        <f t="array" ref="B12:H12">DaysAndWeeks+DATE(CalendarYear,3,1)-WEEKDAY(DATE(CalendarYear,3,1),(InicioDeLaSemana="lunes")+1)+29</f>
        <v>44648</v>
      </c>
      <c r="C12" s="41">
        <v>44649</v>
      </c>
      <c r="D12" s="41">
        <v>44650</v>
      </c>
      <c r="E12" s="41">
        <v>44651</v>
      </c>
      <c r="F12" s="41">
        <v>44652</v>
      </c>
      <c r="G12" s="41">
        <v>44653</v>
      </c>
      <c r="H12" s="41">
        <v>44654</v>
      </c>
    </row>
    <row r="13" spans="2:9" s="10" customFormat="1" ht="56.15" customHeight="1">
      <c r="B13" s="21"/>
      <c r="C13" s="21"/>
      <c r="D13" s="21"/>
      <c r="E13" s="21"/>
      <c r="F13" s="21"/>
      <c r="G13" s="20" t="s">
        <v>24</v>
      </c>
      <c r="H13" s="21"/>
    </row>
    <row r="14" spans="2:9" s="4" customFormat="1" ht="24" customHeight="1">
      <c r="B14" s="40">
        <f t="array" ref="B14:C14">DaysAndWeeks+DATE(CalendarYear,3,1)-WEEKDAY(DATE(CalendarYear,3,1),(InicioDeLaSemana="lunes")+1)+36</f>
        <v>44655</v>
      </c>
      <c r="C14" s="40">
        <v>44656</v>
      </c>
      <c r="D14" s="51" t="s">
        <v>0</v>
      </c>
      <c r="E14" s="51"/>
      <c r="F14" s="51"/>
      <c r="G14" s="51"/>
      <c r="H14" s="52"/>
    </row>
    <row r="15" spans="2:9" s="10" customFormat="1" ht="56.15" customHeight="1">
      <c r="B15" s="20"/>
      <c r="C15" s="20"/>
      <c r="D15" s="53"/>
      <c r="E15" s="53"/>
      <c r="F15" s="53"/>
      <c r="G15" s="53"/>
      <c r="H15" s="54"/>
    </row>
  </sheetData>
  <mergeCells count="3">
    <mergeCell ref="B2:D2"/>
    <mergeCell ref="D14:H14"/>
    <mergeCell ref="D15:H15"/>
  </mergeCells>
  <phoneticPr fontId="33"/>
  <conditionalFormatting sqref="B12:H12 B14:C14">
    <cfRule type="expression" dxfId="19" priority="2">
      <formula>AND(DAY(B12)&gt;=1,DAY(B12)&lt;=15)</formula>
    </cfRule>
  </conditionalFormatting>
  <conditionalFormatting sqref="B4:G4">
    <cfRule type="expression" dxfId="18" priority="1">
      <formula>DAY(B4)&gt;8</formula>
    </cfRule>
  </conditionalFormatting>
  <dataValidations count="8">
    <dataValidation allowBlank="1" showInputMessage="1" showErrorMessage="1" prompt="Calendario del mes de marzo" sqref="A1" xr:uid="{00000000-0002-0000-0200-000000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200-000001000000}"/>
    <dataValidation allowBlank="1" showInputMessage="1" showErrorMessage="1" prompt="El día de la semana se determinará automáticamente" sqref="C3:H3" xr:uid="{00000000-0002-0000-0200-000002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200-000003000000}"/>
    <dataValidation allowBlank="1" showInputMessage="1" showErrorMessage="1" prompt="Las celdas de esta fila y las filas 7, 9, 11, 13 y 15 son para escribir notas diarias relacionadas con el día natural de la celda anterior." sqref="B5" xr:uid="{00000000-0002-0000-0200-000004000000}"/>
    <dataValidation allowBlank="1" showInputMessage="1" prompt="Escriba las notas del mes en esta celda." sqref="D15:H15" xr:uid="{00000000-0002-0000-0200-000005000000}"/>
    <dataValidation allowBlank="1" showInputMessage="1" prompt="Escriba las notas del mes en la celda inferior." sqref="D14:H14" xr:uid="{00000000-0002-0000-0200-000006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200-000007000000}"/>
  </dataValidations>
  <printOptions horizontalCentered="1"/>
  <pageMargins left="0.25" right="0.25" top="0.5" bottom="0.5" header="0.3" footer="0.3"/>
  <pageSetup paperSize="9" scale="99"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B1:I15"/>
  <sheetViews>
    <sheetView showGridLines="0" workbookViewId="0">
      <selection activeCell="H13" sqref="H13"/>
    </sheetView>
  </sheetViews>
  <sheetFormatPr baseColWidth="10" defaultColWidth="8.6640625" defaultRowHeight="13.5"/>
  <cols>
    <col min="1" max="1" width="1.58203125" style="1" customWidth="1"/>
    <col min="2" max="8" width="16.58203125" style="1" customWidth="1"/>
    <col min="9" max="9" width="1.58203125" style="1" customWidth="1"/>
    <col min="10" max="10" width="8.58203125" style="1" customWidth="1"/>
    <col min="11" max="16384" width="8.6640625" style="1"/>
  </cols>
  <sheetData>
    <row r="1" spans="2:9" ht="9" customHeight="1">
      <c r="I1" s="1" t="s">
        <v>1</v>
      </c>
    </row>
    <row r="2" spans="2:9" ht="96" customHeight="1">
      <c r="B2" s="50" t="str">
        <f>"Abril "&amp;CalendarYear</f>
        <v>Abril 2022</v>
      </c>
      <c r="C2" s="50"/>
      <c r="D2" s="50"/>
      <c r="E2" s="2"/>
      <c r="F2" s="2"/>
      <c r="G2" s="2"/>
      <c r="H2" s="3"/>
    </row>
    <row r="3" spans="2:9" s="8" customFormat="1" ht="24" customHeight="1">
      <c r="B3" s="17" t="str">
        <f>InicioDeLaSemana</f>
        <v>lunes</v>
      </c>
      <c r="C3" s="18" t="str">
        <f t="shared" ref="C3:H3" si="0">TEXT(C4,"dddd")</f>
        <v>martes</v>
      </c>
      <c r="D3" s="18" t="str">
        <f t="shared" si="0"/>
        <v>miércoles</v>
      </c>
      <c r="E3" s="18" t="str">
        <f t="shared" si="0"/>
        <v>jueves</v>
      </c>
      <c r="F3" s="18" t="str">
        <f t="shared" si="0"/>
        <v>viernes</v>
      </c>
      <c r="G3" s="18" t="str">
        <f t="shared" si="0"/>
        <v>sábado</v>
      </c>
      <c r="H3" s="19" t="str">
        <f t="shared" si="0"/>
        <v>domingo</v>
      </c>
    </row>
    <row r="4" spans="2:9" s="4" customFormat="1" ht="24" customHeight="1">
      <c r="B4" s="39">
        <f t="array" ref="B4:H4">DaysAndWeeks+DATE(CalendarYear,4,1)-WEEKDAY(DATE(CalendarYear,4,1),(InicioDeLaSemana="lunes")+1)+1</f>
        <v>44648</v>
      </c>
      <c r="C4" s="39">
        <v>44649</v>
      </c>
      <c r="D4" s="39">
        <v>44650</v>
      </c>
      <c r="E4" s="39">
        <v>44651</v>
      </c>
      <c r="F4" s="39">
        <v>44652</v>
      </c>
      <c r="G4" s="39">
        <v>44653</v>
      </c>
      <c r="H4" s="39">
        <v>44654</v>
      </c>
    </row>
    <row r="5" spans="2:9" s="10" customFormat="1" ht="56.15" customHeight="1">
      <c r="B5" s="21"/>
      <c r="C5" s="21"/>
      <c r="D5" s="21"/>
      <c r="E5" s="21"/>
      <c r="F5" s="21"/>
      <c r="G5" s="21"/>
      <c r="H5" s="67" t="s">
        <v>28</v>
      </c>
    </row>
    <row r="6" spans="2:9" s="4" customFormat="1" ht="24" customHeight="1">
      <c r="B6" s="40">
        <f t="array" ref="B6:H6">DaysAndWeeks+DATE(CalendarYear,4,1)-WEEKDAY(DATE(CalendarYear,4,1),(InicioDeLaSemana="lunes")+1)+8</f>
        <v>44655</v>
      </c>
      <c r="C6" s="40">
        <v>44656</v>
      </c>
      <c r="D6" s="40">
        <v>44657</v>
      </c>
      <c r="E6" s="40">
        <v>44658</v>
      </c>
      <c r="F6" s="40">
        <v>44659</v>
      </c>
      <c r="G6" s="40">
        <v>44660</v>
      </c>
      <c r="H6" s="40">
        <v>44661</v>
      </c>
    </row>
    <row r="7" spans="2:9" s="10" customFormat="1" ht="56.15" customHeight="1">
      <c r="B7" s="20"/>
      <c r="C7" s="20"/>
      <c r="D7" s="20"/>
      <c r="E7" s="20"/>
      <c r="F7" s="20"/>
      <c r="G7" s="20"/>
      <c r="H7" s="65"/>
    </row>
    <row r="8" spans="2:9" s="4" customFormat="1" ht="24" customHeight="1">
      <c r="B8" s="66">
        <f t="array" ref="B8:H8">DaysAndWeeks+DATE(CalendarYear,4,1)-WEEKDAY(DATE(CalendarYear,4,1),(InicioDeLaSemana="lunes")+1)+15</f>
        <v>44662</v>
      </c>
      <c r="C8" s="66">
        <v>44663</v>
      </c>
      <c r="D8" s="66">
        <v>44664</v>
      </c>
      <c r="E8" s="66">
        <v>44665</v>
      </c>
      <c r="F8" s="66">
        <v>44666</v>
      </c>
      <c r="G8" s="66">
        <v>44667</v>
      </c>
      <c r="H8" s="66">
        <v>44668</v>
      </c>
    </row>
    <row r="9" spans="2:9" s="10" customFormat="1" ht="56.15" customHeight="1">
      <c r="B9" s="67"/>
      <c r="C9" s="67"/>
      <c r="D9" s="67" t="s">
        <v>27</v>
      </c>
      <c r="E9" s="67"/>
      <c r="F9" s="67"/>
      <c r="G9" s="67"/>
      <c r="H9" s="67"/>
    </row>
    <row r="10" spans="2:9" s="4" customFormat="1" ht="24" customHeight="1">
      <c r="B10" s="40">
        <f t="array" ref="B10:H10">DaysAndWeeks+DATE(CalendarYear,4,1)-WEEKDAY(DATE(CalendarYear,4,1),(InicioDeLaSemana="lunes")+1)+22</f>
        <v>44669</v>
      </c>
      <c r="C10" s="40">
        <v>44670</v>
      </c>
      <c r="D10" s="40">
        <v>44671</v>
      </c>
      <c r="E10" s="40">
        <v>44672</v>
      </c>
      <c r="F10" s="40">
        <v>44673</v>
      </c>
      <c r="G10" s="40">
        <v>44674</v>
      </c>
      <c r="H10" s="40">
        <v>44675</v>
      </c>
    </row>
    <row r="11" spans="2:9" s="10" customFormat="1" ht="56.15" customHeight="1">
      <c r="B11" s="20"/>
      <c r="C11" s="20"/>
      <c r="D11" s="20"/>
      <c r="E11" s="20"/>
      <c r="F11" s="20"/>
      <c r="G11" s="20"/>
      <c r="H11" s="20"/>
    </row>
    <row r="12" spans="2:9" s="4" customFormat="1" ht="24" customHeight="1">
      <c r="B12" s="41">
        <f t="array" ref="B12:H12">DaysAndWeeks+DATE(CalendarYear,4,1)-WEEKDAY(DATE(CalendarYear,4,1),(InicioDeLaSemana="lunes")+1)+29</f>
        <v>44676</v>
      </c>
      <c r="C12" s="41">
        <v>44677</v>
      </c>
      <c r="D12" s="41">
        <v>44678</v>
      </c>
      <c r="E12" s="41">
        <v>44679</v>
      </c>
      <c r="F12" s="41">
        <v>44680</v>
      </c>
      <c r="G12" s="41">
        <v>44681</v>
      </c>
      <c r="H12" s="41">
        <v>44682</v>
      </c>
    </row>
    <row r="13" spans="2:9" s="10" customFormat="1" ht="56.15" customHeight="1">
      <c r="B13" s="21"/>
      <c r="C13" s="21"/>
      <c r="D13" s="21"/>
      <c r="E13" s="21"/>
      <c r="F13" s="21"/>
      <c r="G13" s="21" t="s">
        <v>29</v>
      </c>
      <c r="H13" s="21" t="s">
        <v>29</v>
      </c>
    </row>
    <row r="14" spans="2:9" s="4" customFormat="1" ht="24" customHeight="1">
      <c r="B14" s="40">
        <f t="array" ref="B14:C14">DaysAndWeeks+DATE(CalendarYear,4,1)-WEEKDAY(DATE(CalendarYear,4,1),(InicioDeLaSemana="lunes")+1)+36</f>
        <v>44683</v>
      </c>
      <c r="C14" s="40">
        <v>44684</v>
      </c>
      <c r="D14" s="51" t="s">
        <v>0</v>
      </c>
      <c r="E14" s="51"/>
      <c r="F14" s="51"/>
      <c r="G14" s="51"/>
      <c r="H14" s="52"/>
    </row>
    <row r="15" spans="2:9" s="10" customFormat="1" ht="56.15" customHeight="1">
      <c r="B15" s="20"/>
      <c r="C15" s="20"/>
      <c r="D15" s="53"/>
      <c r="E15" s="53"/>
      <c r="F15" s="53"/>
      <c r="G15" s="53"/>
      <c r="H15" s="54"/>
    </row>
  </sheetData>
  <mergeCells count="3">
    <mergeCell ref="B2:D2"/>
    <mergeCell ref="D14:H14"/>
    <mergeCell ref="D15:H15"/>
  </mergeCells>
  <phoneticPr fontId="33"/>
  <conditionalFormatting sqref="B12:H12 B14:C14">
    <cfRule type="expression" dxfId="17" priority="2">
      <formula>AND(DAY(B12)&gt;=1,DAY(B12)&lt;=15)</formula>
    </cfRule>
  </conditionalFormatting>
  <conditionalFormatting sqref="B4:G4">
    <cfRule type="expression" dxfId="16" priority="1">
      <formula>DAY(B4)&gt;8</formula>
    </cfRule>
  </conditionalFormatting>
  <dataValidations count="8">
    <dataValidation allowBlank="1" showInputMessage="1" showErrorMessage="1" prompt="El día de la semana se determinará automáticamente" sqref="C3:H3" xr:uid="{00000000-0002-0000-0300-000000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300-000001000000}"/>
    <dataValidation allowBlank="1" showInputMessage="1" showErrorMessage="1" prompt="Calendario del mes de abril" sqref="A1" xr:uid="{00000000-0002-0000-0300-000002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300-000003000000}"/>
    <dataValidation allowBlank="1" showInputMessage="1" prompt="Escriba las notas del mes en la celda inferior." sqref="D14:H14" xr:uid="{00000000-0002-0000-0300-000004000000}"/>
    <dataValidation allowBlank="1" showInputMessage="1" prompt="Escriba las notas del mes en esta celda." sqref="D15:H15" xr:uid="{00000000-0002-0000-0300-000005000000}"/>
    <dataValidation allowBlank="1" showInputMessage="1" showErrorMessage="1" prompt="Las celdas de esta fila y las filas 7, 9, 11, 13 y 15 son para escribir notas diarias relacionadas con el día natural de la celda anterior." sqref="B5" xr:uid="{00000000-0002-0000-03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300-000007000000}"/>
  </dataValidations>
  <printOptions horizontalCentered="1"/>
  <pageMargins left="0.25" right="0.25" top="0.5" bottom="0.5" header="0.3" footer="0.3"/>
  <pageSetup paperSize="9" scale="99"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B1:I15"/>
  <sheetViews>
    <sheetView showGridLines="0" workbookViewId="0">
      <selection activeCell="H5" sqref="H5"/>
    </sheetView>
  </sheetViews>
  <sheetFormatPr baseColWidth="10" defaultColWidth="8.6640625" defaultRowHeight="13.5"/>
  <cols>
    <col min="1" max="1" width="1.58203125" style="1" customWidth="1"/>
    <col min="2" max="8" width="16.58203125" style="1" customWidth="1"/>
    <col min="9" max="9" width="1.58203125" style="1" customWidth="1"/>
    <col min="10" max="10" width="8.58203125" style="1" customWidth="1"/>
    <col min="11" max="16384" width="8.6640625" style="1"/>
  </cols>
  <sheetData>
    <row r="1" spans="2:9" ht="9" customHeight="1">
      <c r="I1" s="1" t="s">
        <v>1</v>
      </c>
    </row>
    <row r="2" spans="2:9" ht="96" customHeight="1">
      <c r="B2" s="50" t="str">
        <f>"Mayo "&amp;CalendarYear</f>
        <v>Mayo 2022</v>
      </c>
      <c r="C2" s="50"/>
      <c r="D2" s="50"/>
      <c r="E2" s="2"/>
      <c r="F2" s="2"/>
      <c r="G2" s="2"/>
      <c r="H2" s="3"/>
    </row>
    <row r="3" spans="2:9" s="8" customFormat="1" ht="24" customHeight="1">
      <c r="B3" s="17" t="str">
        <f>InicioDeLaSemana</f>
        <v>lunes</v>
      </c>
      <c r="C3" s="18" t="str">
        <f t="shared" ref="C3:H3" si="0">TEXT(C4,"dddd")</f>
        <v>martes</v>
      </c>
      <c r="D3" s="18" t="str">
        <f t="shared" si="0"/>
        <v>miércoles</v>
      </c>
      <c r="E3" s="18" t="str">
        <f t="shared" si="0"/>
        <v>jueves</v>
      </c>
      <c r="F3" s="18" t="str">
        <f t="shared" si="0"/>
        <v>viernes</v>
      </c>
      <c r="G3" s="18" t="str">
        <f t="shared" si="0"/>
        <v>sábado</v>
      </c>
      <c r="H3" s="19" t="str">
        <f t="shared" si="0"/>
        <v>domingo</v>
      </c>
    </row>
    <row r="4" spans="2:9" s="4" customFormat="1" ht="24" customHeight="1">
      <c r="B4" s="39">
        <f t="array" ref="B4:H4">DaysAndWeeks+DATE(CalendarYear,5,1)-WEEKDAY(DATE(CalendarYear,5,1),(InicioDeLaSemana="lunes")+1)+1</f>
        <v>44676</v>
      </c>
      <c r="C4" s="39">
        <v>44677</v>
      </c>
      <c r="D4" s="39">
        <v>44678</v>
      </c>
      <c r="E4" s="39">
        <v>44679</v>
      </c>
      <c r="F4" s="39">
        <v>44680</v>
      </c>
      <c r="G4" s="39">
        <v>44681</v>
      </c>
      <c r="H4" s="39">
        <v>44682</v>
      </c>
    </row>
    <row r="5" spans="2:9" s="10" customFormat="1" ht="56.15" customHeight="1">
      <c r="B5" s="21"/>
      <c r="C5" s="21"/>
      <c r="D5" s="21"/>
      <c r="E5" s="21"/>
      <c r="F5" s="21"/>
      <c r="G5" s="21"/>
      <c r="H5" s="21" t="s">
        <v>29</v>
      </c>
    </row>
    <row r="6" spans="2:9" s="4" customFormat="1" ht="24" customHeight="1">
      <c r="B6" s="40">
        <f t="array" ref="B6:H6">DaysAndWeeks+DATE(CalendarYear,5,1)-WEEKDAY(DATE(CalendarYear,5,1),(InicioDeLaSemana="lunes")+1)+8</f>
        <v>44683</v>
      </c>
      <c r="C6" s="40">
        <v>44684</v>
      </c>
      <c r="D6" s="40">
        <v>44685</v>
      </c>
      <c r="E6" s="40">
        <v>44686</v>
      </c>
      <c r="F6" s="40">
        <v>44687</v>
      </c>
      <c r="G6" s="40">
        <v>44688</v>
      </c>
      <c r="H6" s="40">
        <v>44689</v>
      </c>
    </row>
    <row r="7" spans="2:9" s="10" customFormat="1" ht="56.15" customHeight="1">
      <c r="B7" s="20"/>
      <c r="C7" s="20"/>
      <c r="D7" s="20"/>
      <c r="E7" s="20"/>
      <c r="F7" s="20"/>
      <c r="G7" s="20"/>
      <c r="H7" s="20"/>
    </row>
    <row r="8" spans="2:9" s="4" customFormat="1" ht="24" customHeight="1">
      <c r="B8" s="41">
        <f t="array" ref="B8:H8">DaysAndWeeks+DATE(CalendarYear,5,1)-WEEKDAY(DATE(CalendarYear,5,1),(InicioDeLaSemana="lunes")+1)+15</f>
        <v>44690</v>
      </c>
      <c r="C8" s="41">
        <v>44691</v>
      </c>
      <c r="D8" s="41">
        <v>44692</v>
      </c>
      <c r="E8" s="41">
        <v>44693</v>
      </c>
      <c r="F8" s="41">
        <v>44694</v>
      </c>
      <c r="G8" s="41">
        <v>44695</v>
      </c>
      <c r="H8" s="41">
        <v>44696</v>
      </c>
    </row>
    <row r="9" spans="2:9" s="10" customFormat="1" ht="56.15" customHeight="1">
      <c r="B9" s="21"/>
      <c r="C9" s="21"/>
      <c r="D9" s="21"/>
      <c r="E9" s="21"/>
      <c r="F9" s="21"/>
      <c r="G9" s="21"/>
      <c r="H9" s="21"/>
    </row>
    <row r="10" spans="2:9" s="4" customFormat="1" ht="24" customHeight="1">
      <c r="B10" s="40">
        <f t="array" ref="B10:H10">DaysAndWeeks+DATE(CalendarYear,5,1)-WEEKDAY(DATE(CalendarYear,5,1),(InicioDeLaSemana="lunes")+1)+22</f>
        <v>44697</v>
      </c>
      <c r="C10" s="40">
        <v>44698</v>
      </c>
      <c r="D10" s="40">
        <v>44699</v>
      </c>
      <c r="E10" s="40">
        <v>44700</v>
      </c>
      <c r="F10" s="40">
        <v>44701</v>
      </c>
      <c r="G10" s="40">
        <v>44702</v>
      </c>
      <c r="H10" s="40">
        <v>44703</v>
      </c>
    </row>
    <row r="11" spans="2:9" s="10" customFormat="1" ht="56.15" customHeight="1">
      <c r="B11" s="20"/>
      <c r="C11" s="20"/>
      <c r="D11" s="20"/>
      <c r="E11" s="20"/>
      <c r="F11" s="20"/>
      <c r="G11" s="20"/>
      <c r="H11" s="20"/>
    </row>
    <row r="12" spans="2:9" s="4" customFormat="1" ht="24" customHeight="1">
      <c r="B12" s="41">
        <f t="array" ref="B12:H12">DaysAndWeeks+DATE(CalendarYear,5,1)-WEEKDAY(DATE(CalendarYear,5,1),(InicioDeLaSemana="lunes")+1)+29</f>
        <v>44704</v>
      </c>
      <c r="C12" s="41">
        <v>44705</v>
      </c>
      <c r="D12" s="41">
        <v>44706</v>
      </c>
      <c r="E12" s="41">
        <v>44707</v>
      </c>
      <c r="F12" s="41">
        <v>44708</v>
      </c>
      <c r="G12" s="41">
        <v>44709</v>
      </c>
      <c r="H12" s="41">
        <v>44710</v>
      </c>
    </row>
    <row r="13" spans="2:9" s="10" customFormat="1" ht="56.15" customHeight="1">
      <c r="B13" s="21"/>
      <c r="C13" s="21"/>
      <c r="D13" s="21"/>
      <c r="E13" s="21"/>
      <c r="F13" s="21"/>
      <c r="G13" s="21"/>
      <c r="H13" s="21"/>
    </row>
    <row r="14" spans="2:9" s="4" customFormat="1" ht="24" customHeight="1">
      <c r="B14" s="40">
        <f t="array" ref="B14:C14">DaysAndWeeks+DATE(CalendarYear,5,1)-WEEKDAY(DATE(CalendarYear,5,1),(InicioDeLaSemana="lunes")+1)+36</f>
        <v>44711</v>
      </c>
      <c r="C14" s="40">
        <v>44712</v>
      </c>
      <c r="D14" s="51" t="s">
        <v>0</v>
      </c>
      <c r="E14" s="51"/>
      <c r="F14" s="51"/>
      <c r="G14" s="51"/>
      <c r="H14" s="52"/>
    </row>
    <row r="15" spans="2:9" s="10" customFormat="1" ht="56.15" customHeight="1">
      <c r="B15" s="20"/>
      <c r="C15" s="20"/>
      <c r="D15" s="53"/>
      <c r="E15" s="53"/>
      <c r="F15" s="53"/>
      <c r="G15" s="53"/>
      <c r="H15" s="54"/>
    </row>
  </sheetData>
  <mergeCells count="3">
    <mergeCell ref="B2:D2"/>
    <mergeCell ref="D14:H14"/>
    <mergeCell ref="D15:H15"/>
  </mergeCells>
  <phoneticPr fontId="33"/>
  <conditionalFormatting sqref="B12:H12 B14:C14">
    <cfRule type="expression" dxfId="15" priority="2">
      <formula>AND(DAY(B12)&gt;=1,DAY(B12)&lt;=15)</formula>
    </cfRule>
  </conditionalFormatting>
  <conditionalFormatting sqref="B4:G4">
    <cfRule type="expression" dxfId="14" priority="1">
      <formula>DAY(B4)&gt;8</formula>
    </cfRule>
  </conditionalFormatting>
  <dataValidations count="8">
    <dataValidation allowBlank="1" showInputMessage="1" showErrorMessage="1" prompt="El día de la semana se determinará automáticamente" sqref="C3:H3" xr:uid="{00000000-0002-0000-0400-000000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400-000001000000}"/>
    <dataValidation allowBlank="1" showInputMessage="1" showErrorMessage="1" prompt="Calendario del mes de mayo" sqref="A1" xr:uid="{00000000-0002-0000-0400-000002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400-000003000000}"/>
    <dataValidation allowBlank="1" showInputMessage="1" showErrorMessage="1" prompt="Las celdas de esta fila y las filas 7, 9, 11, 13 y 15 son para escribir notas diarias relacionadas con el día natural de la celda anterior." sqref="B5" xr:uid="{00000000-0002-0000-0400-000004000000}"/>
    <dataValidation allowBlank="1" showInputMessage="1" prompt="Escriba las notas del mes en esta celda." sqref="D15:H15" xr:uid="{00000000-0002-0000-0400-000005000000}"/>
    <dataValidation allowBlank="1" showInputMessage="1" prompt="Escriba las notas del mes en la celda inferior." sqref="D14:H14" xr:uid="{00000000-0002-0000-0400-000006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400-000007000000}"/>
  </dataValidations>
  <printOptions horizontalCentered="1"/>
  <pageMargins left="0.25" right="0.25" top="0.5" bottom="0.5" header="0.3" footer="0.3"/>
  <pageSetup paperSize="9" scale="99"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B1:I15"/>
  <sheetViews>
    <sheetView showGridLines="0" zoomScaleNormal="100" workbookViewId="0"/>
  </sheetViews>
  <sheetFormatPr baseColWidth="10" defaultColWidth="8.6640625" defaultRowHeight="13.5"/>
  <cols>
    <col min="1" max="1" width="1.58203125" style="1" customWidth="1"/>
    <col min="2" max="8" width="16.58203125" style="1" customWidth="1"/>
    <col min="9" max="9" width="1.58203125" style="1" customWidth="1"/>
    <col min="10" max="10" width="8.58203125" style="1" customWidth="1"/>
    <col min="11" max="16384" width="8.6640625" style="1"/>
  </cols>
  <sheetData>
    <row r="1" spans="2:9" ht="9" customHeight="1">
      <c r="I1" s="1" t="s">
        <v>1</v>
      </c>
    </row>
    <row r="2" spans="2:9" ht="96" customHeight="1">
      <c r="B2" s="55" t="str">
        <f>"Junio "&amp;CalendarYear</f>
        <v>Junio 2022</v>
      </c>
      <c r="C2" s="55"/>
      <c r="D2" s="55"/>
      <c r="E2" s="2"/>
      <c r="F2" s="2"/>
      <c r="G2" s="2"/>
      <c r="H2" s="3"/>
    </row>
    <row r="3" spans="2:9" s="8" customFormat="1" ht="24" customHeight="1">
      <c r="B3" s="22" t="str">
        <f>InicioDeLaSemana</f>
        <v>lunes</v>
      </c>
      <c r="C3" s="23" t="str">
        <f t="shared" ref="C3:H3" si="0">TEXT(C4,"dddd")</f>
        <v>martes</v>
      </c>
      <c r="D3" s="23" t="str">
        <f t="shared" si="0"/>
        <v>miércoles</v>
      </c>
      <c r="E3" s="23" t="str">
        <f t="shared" si="0"/>
        <v>jueves</v>
      </c>
      <c r="F3" s="23" t="str">
        <f t="shared" si="0"/>
        <v>viernes</v>
      </c>
      <c r="G3" s="23" t="str">
        <f t="shared" si="0"/>
        <v>sábado</v>
      </c>
      <c r="H3" s="24" t="str">
        <f t="shared" si="0"/>
        <v>domingo</v>
      </c>
    </row>
    <row r="4" spans="2:9" s="4" customFormat="1" ht="24" customHeight="1">
      <c r="B4" s="36">
        <f t="array" ref="B4:H4">DaysAndWeeks+DATE(CalendarYear,6,1)-WEEKDAY(DATE(CalendarYear,6,1),(InicioDeLaSemana="lunes")+1)+1</f>
        <v>44711</v>
      </c>
      <c r="C4" s="36">
        <v>44712</v>
      </c>
      <c r="D4" s="36">
        <v>44713</v>
      </c>
      <c r="E4" s="36">
        <v>44714</v>
      </c>
      <c r="F4" s="36">
        <v>44715</v>
      </c>
      <c r="G4" s="36">
        <v>44716</v>
      </c>
      <c r="H4" s="36">
        <v>44717</v>
      </c>
    </row>
    <row r="5" spans="2:9" s="10" customFormat="1" ht="56.15" customHeight="1">
      <c r="B5" s="26"/>
      <c r="C5" s="26"/>
      <c r="D5" s="26"/>
      <c r="E5" s="26"/>
      <c r="F5" s="26"/>
      <c r="G5" s="26"/>
      <c r="H5" s="26"/>
    </row>
    <row r="6" spans="2:9" s="4" customFormat="1" ht="24" customHeight="1">
      <c r="B6" s="37">
        <f t="array" ref="B6:H6">DaysAndWeeks+DATE(CalendarYear,6,1)-WEEKDAY(DATE(CalendarYear,6,1),(InicioDeLaSemana="lunes")+1)+8</f>
        <v>44718</v>
      </c>
      <c r="C6" s="37">
        <v>44719</v>
      </c>
      <c r="D6" s="37">
        <v>44720</v>
      </c>
      <c r="E6" s="37">
        <v>44721</v>
      </c>
      <c r="F6" s="37">
        <v>44722</v>
      </c>
      <c r="G6" s="37">
        <v>44723</v>
      </c>
      <c r="H6" s="37">
        <v>44724</v>
      </c>
    </row>
    <row r="7" spans="2:9" s="10" customFormat="1" ht="56.15" customHeight="1">
      <c r="B7" s="25"/>
      <c r="C7" s="25"/>
      <c r="D7" s="25"/>
      <c r="E7" s="25"/>
      <c r="F7" s="25"/>
      <c r="G7" s="25"/>
      <c r="H7" s="25"/>
    </row>
    <row r="8" spans="2:9" s="4" customFormat="1" ht="24" customHeight="1">
      <c r="B8" s="38">
        <f t="array" ref="B8:H8">DaysAndWeeks+DATE(CalendarYear,6,1)-WEEKDAY(DATE(CalendarYear,6,1),(InicioDeLaSemana="lunes")+1)+15</f>
        <v>44725</v>
      </c>
      <c r="C8" s="38">
        <v>44726</v>
      </c>
      <c r="D8" s="38">
        <v>44727</v>
      </c>
      <c r="E8" s="38">
        <v>44728</v>
      </c>
      <c r="F8" s="38">
        <v>44729</v>
      </c>
      <c r="G8" s="38">
        <v>44730</v>
      </c>
      <c r="H8" s="38">
        <v>44731</v>
      </c>
    </row>
    <row r="9" spans="2:9" s="10" customFormat="1" ht="56.15" customHeight="1">
      <c r="B9" s="26"/>
      <c r="C9" s="26"/>
      <c r="D9" s="26"/>
      <c r="E9" s="26"/>
      <c r="F9" s="26"/>
      <c r="G9" s="26"/>
      <c r="H9" s="26"/>
    </row>
    <row r="10" spans="2:9" s="4" customFormat="1" ht="24" customHeight="1">
      <c r="B10" s="37">
        <f t="array" ref="B10:H10">DaysAndWeeks+DATE(CalendarYear,6,1)-WEEKDAY(DATE(CalendarYear,6,1),(InicioDeLaSemana="lunes")+1)+22</f>
        <v>44732</v>
      </c>
      <c r="C10" s="37">
        <v>44733</v>
      </c>
      <c r="D10" s="37">
        <v>44734</v>
      </c>
      <c r="E10" s="37">
        <v>44735</v>
      </c>
      <c r="F10" s="37">
        <v>44736</v>
      </c>
      <c r="G10" s="37">
        <v>44737</v>
      </c>
      <c r="H10" s="37">
        <v>44738</v>
      </c>
    </row>
    <row r="11" spans="2:9" s="10" customFormat="1" ht="56.15" customHeight="1">
      <c r="B11" s="25"/>
      <c r="C11" s="25"/>
      <c r="D11" s="25"/>
      <c r="E11" s="25"/>
      <c r="F11" s="25"/>
      <c r="G11" s="25"/>
      <c r="H11" s="25"/>
    </row>
    <row r="12" spans="2:9" s="4" customFormat="1" ht="24" customHeight="1">
      <c r="B12" s="38">
        <f t="array" ref="B12:H12">DaysAndWeeks+DATE(CalendarYear,6,1)-WEEKDAY(DATE(CalendarYear,6,1),(InicioDeLaSemana="lunes")+1)+29</f>
        <v>44739</v>
      </c>
      <c r="C12" s="38">
        <v>44740</v>
      </c>
      <c r="D12" s="38">
        <v>44741</v>
      </c>
      <c r="E12" s="38">
        <v>44742</v>
      </c>
      <c r="F12" s="38">
        <v>44743</v>
      </c>
      <c r="G12" s="38">
        <v>44744</v>
      </c>
      <c r="H12" s="38">
        <v>44745</v>
      </c>
    </row>
    <row r="13" spans="2:9" s="10" customFormat="1" ht="56.15" customHeight="1">
      <c r="B13" s="26"/>
      <c r="C13" s="26"/>
      <c r="D13" s="26"/>
      <c r="E13" s="26"/>
      <c r="F13" s="26"/>
      <c r="G13" s="26"/>
      <c r="H13" s="26"/>
    </row>
    <row r="14" spans="2:9" s="4" customFormat="1" ht="24" customHeight="1">
      <c r="B14" s="37">
        <f t="array" ref="B14:C14">DaysAndWeeks+DATE(CalendarYear,6,1)-WEEKDAY(DATE(CalendarYear,6,1),(InicioDeLaSemana="lunes")+1)+36</f>
        <v>44746</v>
      </c>
      <c r="C14" s="37">
        <v>44747</v>
      </c>
      <c r="D14" s="56" t="s">
        <v>0</v>
      </c>
      <c r="E14" s="56"/>
      <c r="F14" s="56"/>
      <c r="G14" s="56"/>
      <c r="H14" s="57"/>
    </row>
    <row r="15" spans="2:9" s="10" customFormat="1" ht="56.15" customHeight="1">
      <c r="B15" s="25"/>
      <c r="C15" s="25"/>
      <c r="D15" s="58"/>
      <c r="E15" s="58"/>
      <c r="F15" s="58"/>
      <c r="G15" s="58"/>
      <c r="H15" s="59"/>
    </row>
  </sheetData>
  <mergeCells count="3">
    <mergeCell ref="B2:D2"/>
    <mergeCell ref="D14:H14"/>
    <mergeCell ref="D15:H15"/>
  </mergeCells>
  <phoneticPr fontId="33"/>
  <conditionalFormatting sqref="B12:H12 B14:C14">
    <cfRule type="expression" dxfId="13" priority="2">
      <formula>AND(DAY(B12)&gt;=1,DAY(B12)&lt;=15)</formula>
    </cfRule>
  </conditionalFormatting>
  <conditionalFormatting sqref="B4:G4">
    <cfRule type="expression" dxfId="12" priority="1">
      <formula>DAY(B4)&gt;8</formula>
    </cfRule>
  </conditionalFormatting>
  <dataValidations count="8">
    <dataValidation allowBlank="1" showInputMessage="1" showErrorMessage="1" prompt="El día de la semana se determinará automáticamente" sqref="C3:H3" xr:uid="{00000000-0002-0000-0500-000000000000}"/>
    <dataValidation allowBlank="1" showInputMessage="1" showErrorMessage="1" prompt="Calendario del mes de junio" sqref="A1" xr:uid="{00000000-0002-0000-0500-000001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500-000002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500-000003000000}"/>
    <dataValidation allowBlank="1" showInputMessage="1" prompt="Escriba las notas del mes en la celda inferior." sqref="D14:H14" xr:uid="{00000000-0002-0000-0500-000004000000}"/>
    <dataValidation allowBlank="1" showInputMessage="1" prompt="Escriba las notas del mes en esta celda." sqref="D15:H15" xr:uid="{00000000-0002-0000-0500-000005000000}"/>
    <dataValidation allowBlank="1" showInputMessage="1" showErrorMessage="1" prompt="Las celdas de esta fila y las filas 7, 9, 11, 13 y 15 son para escribir notas diarias relacionadas con el día natural de la celda anterior." sqref="B5" xr:uid="{00000000-0002-0000-05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500-000007000000}"/>
  </dataValidations>
  <printOptions horizontalCentered="1"/>
  <pageMargins left="0.25" right="0.25" top="0.5" bottom="0.5" header="0.3" footer="0.3"/>
  <pageSetup paperSize="9" scale="99"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B1:I15"/>
  <sheetViews>
    <sheetView showGridLines="0" zoomScaleNormal="100" workbookViewId="0"/>
  </sheetViews>
  <sheetFormatPr baseColWidth="10" defaultColWidth="8.6640625" defaultRowHeight="13.5"/>
  <cols>
    <col min="1" max="1" width="1.58203125" style="1" customWidth="1"/>
    <col min="2" max="8" width="16.58203125" style="1" customWidth="1"/>
    <col min="9" max="9" width="1.58203125" style="1" customWidth="1"/>
    <col min="10" max="10" width="8.58203125" style="1" customWidth="1"/>
    <col min="11" max="16384" width="8.6640625" style="1"/>
  </cols>
  <sheetData>
    <row r="1" spans="2:9" ht="9" customHeight="1">
      <c r="I1" s="1" t="s">
        <v>1</v>
      </c>
    </row>
    <row r="2" spans="2:9" ht="96" customHeight="1">
      <c r="B2" s="55" t="str">
        <f>"Julio "&amp;CalendarYear</f>
        <v>Julio 2022</v>
      </c>
      <c r="C2" s="55"/>
      <c r="D2" s="55"/>
      <c r="E2" s="2"/>
      <c r="F2" s="2"/>
      <c r="G2" s="2"/>
      <c r="H2" s="3"/>
    </row>
    <row r="3" spans="2:9" s="8" customFormat="1" ht="24" customHeight="1">
      <c r="B3" s="22" t="str">
        <f>InicioDeLaSemana</f>
        <v>lunes</v>
      </c>
      <c r="C3" s="23" t="str">
        <f t="shared" ref="C3:H3" si="0">TEXT(C4,"dddd")</f>
        <v>martes</v>
      </c>
      <c r="D3" s="23" t="str">
        <f t="shared" si="0"/>
        <v>miércoles</v>
      </c>
      <c r="E3" s="23" t="str">
        <f t="shared" si="0"/>
        <v>jueves</v>
      </c>
      <c r="F3" s="23" t="str">
        <f t="shared" si="0"/>
        <v>viernes</v>
      </c>
      <c r="G3" s="23" t="str">
        <f t="shared" si="0"/>
        <v>sábado</v>
      </c>
      <c r="H3" s="24" t="str">
        <f t="shared" si="0"/>
        <v>domingo</v>
      </c>
    </row>
    <row r="4" spans="2:9" s="4" customFormat="1" ht="24" customHeight="1">
      <c r="B4" s="36">
        <f t="array" ref="B4:H4">DaysAndWeeks+DATE(CalendarYear,7,1)-WEEKDAY(DATE(CalendarYear,7,1),(InicioDeLaSemana="lunes")+1)+1</f>
        <v>44739</v>
      </c>
      <c r="C4" s="36">
        <v>44740</v>
      </c>
      <c r="D4" s="36">
        <v>44741</v>
      </c>
      <c r="E4" s="36">
        <v>44742</v>
      </c>
      <c r="F4" s="36">
        <v>44743</v>
      </c>
      <c r="G4" s="36">
        <v>44744</v>
      </c>
      <c r="H4" s="36">
        <v>44745</v>
      </c>
    </row>
    <row r="5" spans="2:9" s="10" customFormat="1" ht="56.15" customHeight="1">
      <c r="B5" s="26"/>
      <c r="C5" s="26"/>
      <c r="D5" s="26"/>
      <c r="E5" s="26"/>
      <c r="F5" s="26"/>
      <c r="G5" s="26"/>
      <c r="H5" s="26"/>
    </row>
    <row r="6" spans="2:9" s="4" customFormat="1" ht="24" customHeight="1">
      <c r="B6" s="37">
        <f t="array" ref="B6:H6">DaysAndWeeks+DATE(CalendarYear,7,1)-WEEKDAY(DATE(CalendarYear,7,1),(InicioDeLaSemana="lunes")+1)+8</f>
        <v>44746</v>
      </c>
      <c r="C6" s="37">
        <v>44747</v>
      </c>
      <c r="D6" s="37">
        <v>44748</v>
      </c>
      <c r="E6" s="37">
        <v>44749</v>
      </c>
      <c r="F6" s="37">
        <v>44750</v>
      </c>
      <c r="G6" s="37">
        <v>44751</v>
      </c>
      <c r="H6" s="37">
        <v>44752</v>
      </c>
    </row>
    <row r="7" spans="2:9" s="10" customFormat="1" ht="56.15" customHeight="1">
      <c r="B7" s="25"/>
      <c r="C7" s="25"/>
      <c r="D7" s="25"/>
      <c r="E7" s="25"/>
      <c r="F7" s="25"/>
      <c r="G7" s="25"/>
      <c r="H7" s="25"/>
    </row>
    <row r="8" spans="2:9" s="4" customFormat="1" ht="24" customHeight="1">
      <c r="B8" s="38">
        <f t="array" ref="B8:H8">DaysAndWeeks+DATE(CalendarYear,7,1)-WEEKDAY(DATE(CalendarYear,7,1),(InicioDeLaSemana="lunes")+1)+15</f>
        <v>44753</v>
      </c>
      <c r="C8" s="38">
        <v>44754</v>
      </c>
      <c r="D8" s="38">
        <v>44755</v>
      </c>
      <c r="E8" s="38">
        <v>44756</v>
      </c>
      <c r="F8" s="38">
        <v>44757</v>
      </c>
      <c r="G8" s="38">
        <v>44758</v>
      </c>
      <c r="H8" s="38">
        <v>44759</v>
      </c>
    </row>
    <row r="9" spans="2:9" s="10" customFormat="1" ht="56.15" customHeight="1">
      <c r="B9" s="26"/>
      <c r="C9" s="26"/>
      <c r="D9" s="26"/>
      <c r="E9" s="26"/>
      <c r="F9" s="26"/>
      <c r="G9" s="26"/>
      <c r="H9" s="26"/>
    </row>
    <row r="10" spans="2:9" s="4" customFormat="1" ht="24" customHeight="1">
      <c r="B10" s="37">
        <f t="array" ref="B10:H10">DaysAndWeeks+DATE(CalendarYear,7,1)-WEEKDAY(DATE(CalendarYear,7,1),(InicioDeLaSemana="lunes")+1)+22</f>
        <v>44760</v>
      </c>
      <c r="C10" s="37">
        <v>44761</v>
      </c>
      <c r="D10" s="37">
        <v>44762</v>
      </c>
      <c r="E10" s="37">
        <v>44763</v>
      </c>
      <c r="F10" s="37">
        <v>44764</v>
      </c>
      <c r="G10" s="37">
        <v>44765</v>
      </c>
      <c r="H10" s="37">
        <v>44766</v>
      </c>
    </row>
    <row r="11" spans="2:9" s="10" customFormat="1" ht="56.15" customHeight="1">
      <c r="B11" s="25"/>
      <c r="C11" s="25"/>
      <c r="D11" s="25"/>
      <c r="E11" s="25"/>
      <c r="F11" s="25"/>
      <c r="G11" s="25"/>
      <c r="H11" s="25"/>
    </row>
    <row r="12" spans="2:9" s="4" customFormat="1" ht="24" customHeight="1">
      <c r="B12" s="38">
        <f t="array" ref="B12:H12">DaysAndWeeks+DATE(CalendarYear,7,1)-WEEKDAY(DATE(CalendarYear,7,1),(InicioDeLaSemana="lunes")+1)+29</f>
        <v>44767</v>
      </c>
      <c r="C12" s="38">
        <v>44768</v>
      </c>
      <c r="D12" s="38">
        <v>44769</v>
      </c>
      <c r="E12" s="38">
        <v>44770</v>
      </c>
      <c r="F12" s="38">
        <v>44771</v>
      </c>
      <c r="G12" s="38">
        <v>44772</v>
      </c>
      <c r="H12" s="38">
        <v>44773</v>
      </c>
    </row>
    <row r="13" spans="2:9" s="10" customFormat="1" ht="56.15" customHeight="1">
      <c r="B13" s="26"/>
      <c r="C13" s="26"/>
      <c r="D13" s="26"/>
      <c r="E13" s="26"/>
      <c r="F13" s="26"/>
      <c r="G13" s="26"/>
      <c r="H13" s="26"/>
    </row>
    <row r="14" spans="2:9" s="4" customFormat="1" ht="24" customHeight="1">
      <c r="B14" s="37">
        <f t="array" ref="B14:C14">DaysAndWeeks+DATE(CalendarYear,7,1)-WEEKDAY(DATE(CalendarYear,7,1),(InicioDeLaSemana="lunes")+1)+36</f>
        <v>44774</v>
      </c>
      <c r="C14" s="37">
        <v>44775</v>
      </c>
      <c r="D14" s="56" t="s">
        <v>0</v>
      </c>
      <c r="E14" s="56"/>
      <c r="F14" s="56"/>
      <c r="G14" s="56"/>
      <c r="H14" s="57"/>
    </row>
    <row r="15" spans="2:9" s="10" customFormat="1" ht="56.15" customHeight="1">
      <c r="B15" s="25"/>
      <c r="C15" s="25"/>
      <c r="D15" s="58"/>
      <c r="E15" s="58"/>
      <c r="F15" s="58"/>
      <c r="G15" s="58"/>
      <c r="H15" s="59"/>
    </row>
  </sheetData>
  <mergeCells count="3">
    <mergeCell ref="B2:D2"/>
    <mergeCell ref="D14:H14"/>
    <mergeCell ref="D15:H15"/>
  </mergeCells>
  <phoneticPr fontId="33"/>
  <conditionalFormatting sqref="B12:H12 B14:C14">
    <cfRule type="expression" dxfId="11" priority="2">
      <formula>AND(DAY(B12)&gt;=1,DAY(B12)&lt;=15)</formula>
    </cfRule>
  </conditionalFormatting>
  <conditionalFormatting sqref="B4:G4">
    <cfRule type="expression" dxfId="10" priority="1">
      <formula>DAY(B4)&gt;8</formula>
    </cfRule>
  </conditionalFormatting>
  <dataValidations count="8">
    <dataValidation allowBlank="1" showInputMessage="1" showErrorMessage="1" prompt="El día de la semana se determinará automáticamente" sqref="C3:H3" xr:uid="{00000000-0002-0000-0600-000000000000}"/>
    <dataValidation allowBlank="1" showInputMessage="1" showErrorMessage="1" prompt="Calendario del mes de julio" sqref="A1" xr:uid="{00000000-0002-0000-0600-000001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600-000002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600-000003000000}"/>
    <dataValidation allowBlank="1" showInputMessage="1" showErrorMessage="1" prompt="Las celdas de esta fila y las filas 7, 9, 11, 13 y 15 son para escribir notas diarias relacionadas con el día natural de la celda anterior." sqref="B5" xr:uid="{00000000-0002-0000-0600-000004000000}"/>
    <dataValidation allowBlank="1" showInputMessage="1" prompt="Escriba las notas del mes en esta celda." sqref="D15:H15" xr:uid="{00000000-0002-0000-0600-000005000000}"/>
    <dataValidation allowBlank="1" showInputMessage="1" prompt="Escriba las notas del mes en la celda inferior." sqref="D14:H14" xr:uid="{00000000-0002-0000-0600-000006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600-000007000000}"/>
  </dataValidations>
  <printOptions horizontalCentered="1"/>
  <pageMargins left="0.25" right="0.25" top="0.5" bottom="0.5" header="0.3" footer="0.3"/>
  <pageSetup paperSize="9" scale="99"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B1:I15"/>
  <sheetViews>
    <sheetView showGridLines="0" workbookViewId="0"/>
  </sheetViews>
  <sheetFormatPr baseColWidth="10" defaultColWidth="8.6640625" defaultRowHeight="13.5"/>
  <cols>
    <col min="1" max="1" width="1.58203125" style="1" customWidth="1"/>
    <col min="2" max="8" width="16.58203125" style="1" customWidth="1"/>
    <col min="9" max="9" width="1.58203125" style="1" customWidth="1"/>
    <col min="10" max="10" width="8.58203125" style="1" customWidth="1"/>
    <col min="11" max="16384" width="8.6640625" style="1"/>
  </cols>
  <sheetData>
    <row r="1" spans="2:9" ht="9" customHeight="1">
      <c r="I1" s="1" t="s">
        <v>1</v>
      </c>
    </row>
    <row r="2" spans="2:9" ht="96" customHeight="1">
      <c r="B2" s="55" t="str">
        <f>"Agosto "&amp;CalendarYear</f>
        <v>Agosto 2022</v>
      </c>
      <c r="C2" s="55"/>
      <c r="D2" s="55"/>
      <c r="E2" s="2"/>
      <c r="F2" s="2"/>
      <c r="G2" s="2"/>
      <c r="H2" s="3"/>
    </row>
    <row r="3" spans="2:9" s="8" customFormat="1" ht="24" customHeight="1">
      <c r="B3" s="22" t="str">
        <f>InicioDeLaSemana</f>
        <v>lunes</v>
      </c>
      <c r="C3" s="23" t="str">
        <f t="shared" ref="C3:H3" si="0">TEXT(C4,"dddd")</f>
        <v>martes</v>
      </c>
      <c r="D3" s="23" t="str">
        <f t="shared" si="0"/>
        <v>miércoles</v>
      </c>
      <c r="E3" s="23" t="str">
        <f t="shared" si="0"/>
        <v>jueves</v>
      </c>
      <c r="F3" s="23" t="str">
        <f t="shared" si="0"/>
        <v>viernes</v>
      </c>
      <c r="G3" s="23" t="str">
        <f t="shared" si="0"/>
        <v>sábado</v>
      </c>
      <c r="H3" s="24" t="str">
        <f t="shared" si="0"/>
        <v>domingo</v>
      </c>
    </row>
    <row r="4" spans="2:9" s="4" customFormat="1" ht="24" customHeight="1">
      <c r="B4" s="36">
        <f t="array" ref="B4:H4">DaysAndWeeks+DATE(CalendarYear,8,1)-WEEKDAY(DATE(CalendarYear,8,1),(InicioDeLaSemana="lunes")+1)+1</f>
        <v>44774</v>
      </c>
      <c r="C4" s="36">
        <v>44775</v>
      </c>
      <c r="D4" s="36">
        <v>44776</v>
      </c>
      <c r="E4" s="36">
        <v>44777</v>
      </c>
      <c r="F4" s="36">
        <v>44778</v>
      </c>
      <c r="G4" s="36">
        <v>44779</v>
      </c>
      <c r="H4" s="36">
        <v>44780</v>
      </c>
    </row>
    <row r="5" spans="2:9" s="10" customFormat="1" ht="56.15" customHeight="1">
      <c r="B5" s="26"/>
      <c r="C5" s="26"/>
      <c r="D5" s="26"/>
      <c r="E5" s="26"/>
      <c r="F5" s="26"/>
      <c r="G5" s="26"/>
      <c r="H5" s="26"/>
    </row>
    <row r="6" spans="2:9" s="4" customFormat="1" ht="24" customHeight="1">
      <c r="B6" s="37">
        <f t="array" ref="B6:H6">DaysAndWeeks+DATE(CalendarYear,8,1)-WEEKDAY(DATE(CalendarYear,8,1),(InicioDeLaSemana="lunes")+1)+8</f>
        <v>44781</v>
      </c>
      <c r="C6" s="37">
        <v>44782</v>
      </c>
      <c r="D6" s="37">
        <v>44783</v>
      </c>
      <c r="E6" s="37">
        <v>44784</v>
      </c>
      <c r="F6" s="37">
        <v>44785</v>
      </c>
      <c r="G6" s="37">
        <v>44786</v>
      </c>
      <c r="H6" s="37">
        <v>44787</v>
      </c>
    </row>
    <row r="7" spans="2:9" s="10" customFormat="1" ht="56.15" customHeight="1">
      <c r="B7" s="25"/>
      <c r="C7" s="25"/>
      <c r="D7" s="25"/>
      <c r="E7" s="25"/>
      <c r="F7" s="25"/>
      <c r="G7" s="25"/>
      <c r="H7" s="25"/>
    </row>
    <row r="8" spans="2:9" s="4" customFormat="1" ht="24" customHeight="1">
      <c r="B8" s="38">
        <f t="array" ref="B8:H8">DaysAndWeeks+DATE(CalendarYear,8,1)-WEEKDAY(DATE(CalendarYear,8,1),(InicioDeLaSemana="lunes")+1)+15</f>
        <v>44788</v>
      </c>
      <c r="C8" s="38">
        <v>44789</v>
      </c>
      <c r="D8" s="38">
        <v>44790</v>
      </c>
      <c r="E8" s="38">
        <v>44791</v>
      </c>
      <c r="F8" s="38">
        <v>44792</v>
      </c>
      <c r="G8" s="38">
        <v>44793</v>
      </c>
      <c r="H8" s="38">
        <v>44794</v>
      </c>
    </row>
    <row r="9" spans="2:9" s="10" customFormat="1" ht="56.15" customHeight="1">
      <c r="B9" s="26"/>
      <c r="C9" s="26"/>
      <c r="D9" s="26"/>
      <c r="E9" s="26"/>
      <c r="F9" s="26"/>
      <c r="G9" s="26"/>
      <c r="H9" s="26"/>
    </row>
    <row r="10" spans="2:9" s="4" customFormat="1" ht="24" customHeight="1">
      <c r="B10" s="37">
        <f t="array" ref="B10:H10">DaysAndWeeks+DATE(CalendarYear,8,1)-WEEKDAY(DATE(CalendarYear,8,1),(InicioDeLaSemana="lunes")+1)+22</f>
        <v>44795</v>
      </c>
      <c r="C10" s="37">
        <v>44796</v>
      </c>
      <c r="D10" s="37">
        <v>44797</v>
      </c>
      <c r="E10" s="37">
        <v>44798</v>
      </c>
      <c r="F10" s="37">
        <v>44799</v>
      </c>
      <c r="G10" s="37">
        <v>44800</v>
      </c>
      <c r="H10" s="37">
        <v>44801</v>
      </c>
    </row>
    <row r="11" spans="2:9" s="10" customFormat="1" ht="56.15" customHeight="1">
      <c r="B11" s="25"/>
      <c r="C11" s="25"/>
      <c r="D11" s="25"/>
      <c r="E11" s="25"/>
      <c r="F11" s="25"/>
      <c r="G11" s="25"/>
      <c r="H11" s="25"/>
    </row>
    <row r="12" spans="2:9" s="4" customFormat="1" ht="24" customHeight="1">
      <c r="B12" s="38">
        <f t="array" ref="B12:H12">DaysAndWeeks+DATE(CalendarYear,8,1)-WEEKDAY(DATE(CalendarYear,8,1),(InicioDeLaSemana="lunes")+1)+29</f>
        <v>44802</v>
      </c>
      <c r="C12" s="38">
        <v>44803</v>
      </c>
      <c r="D12" s="38">
        <v>44804</v>
      </c>
      <c r="E12" s="38">
        <v>44805</v>
      </c>
      <c r="F12" s="38">
        <v>44806</v>
      </c>
      <c r="G12" s="38">
        <v>44807</v>
      </c>
      <c r="H12" s="38">
        <v>44808</v>
      </c>
    </row>
    <row r="13" spans="2:9" s="10" customFormat="1" ht="56.15" customHeight="1">
      <c r="B13" s="26"/>
      <c r="C13" s="26"/>
      <c r="D13" s="26"/>
      <c r="E13" s="26"/>
      <c r="F13" s="26"/>
      <c r="G13" s="26"/>
      <c r="H13" s="26"/>
    </row>
    <row r="14" spans="2:9" s="4" customFormat="1" ht="24" customHeight="1">
      <c r="B14" s="37">
        <f t="array" ref="B14:C14">DaysAndWeeks+DATE(CalendarYear,8,1)-WEEKDAY(DATE(CalendarYear,8,1),(InicioDeLaSemana="lunes")+1)+36</f>
        <v>44809</v>
      </c>
      <c r="C14" s="37">
        <v>44810</v>
      </c>
      <c r="D14" s="56" t="s">
        <v>0</v>
      </c>
      <c r="E14" s="56"/>
      <c r="F14" s="56"/>
      <c r="G14" s="56"/>
      <c r="H14" s="57"/>
    </row>
    <row r="15" spans="2:9" s="10" customFormat="1" ht="56.15" customHeight="1">
      <c r="B15" s="25"/>
      <c r="C15" s="25"/>
      <c r="D15" s="58"/>
      <c r="E15" s="58"/>
      <c r="F15" s="58"/>
      <c r="G15" s="58"/>
      <c r="H15" s="59"/>
    </row>
  </sheetData>
  <mergeCells count="3">
    <mergeCell ref="B2:D2"/>
    <mergeCell ref="D14:H14"/>
    <mergeCell ref="D15:H15"/>
  </mergeCells>
  <phoneticPr fontId="33"/>
  <conditionalFormatting sqref="B12:H12 B14:C14">
    <cfRule type="expression" dxfId="9" priority="2">
      <formula>AND(DAY(B12)&gt;=1,DAY(B12)&lt;=15)</formula>
    </cfRule>
  </conditionalFormatting>
  <conditionalFormatting sqref="B4:G4">
    <cfRule type="expression" dxfId="8" priority="1">
      <formula>DAY(B4)&gt;8</formula>
    </cfRule>
  </conditionalFormatting>
  <dataValidations count="8">
    <dataValidation allowBlank="1" showInputMessage="1" showErrorMessage="1" prompt="El día de la semana se determinará automáticamente" sqref="C3:H3" xr:uid="{00000000-0002-0000-0700-000000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700-000001000000}"/>
    <dataValidation allowBlank="1" showInputMessage="1" showErrorMessage="1" prompt="Calendario del mes de agosto" sqref="A1" xr:uid="{00000000-0002-0000-0700-000002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700-000003000000}"/>
    <dataValidation allowBlank="1" showInputMessage="1" prompt="Escriba las notas del mes en la celda inferior." sqref="D14:H14" xr:uid="{00000000-0002-0000-0700-000004000000}"/>
    <dataValidation allowBlank="1" showInputMessage="1" prompt="Escriba las notas del mes en esta celda." sqref="D15:H15" xr:uid="{00000000-0002-0000-0700-000005000000}"/>
    <dataValidation allowBlank="1" showInputMessage="1" showErrorMessage="1" prompt="Las celdas de esta fila y las filas 7, 9, 11, 13 y 15 son para escribir notas diarias relacionadas con el día natural de la celda anterior." sqref="B5" xr:uid="{00000000-0002-0000-07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700-000007000000}"/>
  </dataValidations>
  <printOptions horizontalCentered="1"/>
  <pageMargins left="0.25" right="0.25" top="0.5" bottom="0.5" header="0.3" footer="0.3"/>
  <pageSetup paperSize="9" scale="99"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B1:I15"/>
  <sheetViews>
    <sheetView showGridLines="0" zoomScaleNormal="100" workbookViewId="0"/>
  </sheetViews>
  <sheetFormatPr baseColWidth="10" defaultColWidth="8.6640625" defaultRowHeight="13.5"/>
  <cols>
    <col min="1" max="1" width="1.58203125" style="1" customWidth="1"/>
    <col min="2" max="8" width="16.58203125" style="1" customWidth="1"/>
    <col min="9" max="9" width="1.58203125" style="1" customWidth="1"/>
    <col min="10" max="10" width="8.58203125" style="1" customWidth="1"/>
    <col min="11" max="16384" width="8.6640625" style="1"/>
  </cols>
  <sheetData>
    <row r="1" spans="2:9" ht="9" customHeight="1">
      <c r="I1" s="1" t="s">
        <v>1</v>
      </c>
    </row>
    <row r="2" spans="2:9" ht="96" customHeight="1">
      <c r="B2" s="60" t="str">
        <f>"Septiembre "&amp;CalendarYear</f>
        <v>Septiembre 2022</v>
      </c>
      <c r="C2" s="60"/>
      <c r="D2" s="60"/>
      <c r="E2" s="2"/>
      <c r="F2" s="2"/>
      <c r="G2" s="2"/>
      <c r="H2" s="3"/>
    </row>
    <row r="3" spans="2:9" s="8" customFormat="1" ht="24" customHeight="1">
      <c r="B3" s="14" t="str">
        <f>InicioDeLaSemana</f>
        <v>lunes</v>
      </c>
      <c r="C3" s="15" t="str">
        <f t="shared" ref="C3:H3" si="0">TEXT(C4,"dddd")</f>
        <v>martes</v>
      </c>
      <c r="D3" s="15" t="str">
        <f t="shared" si="0"/>
        <v>miércoles</v>
      </c>
      <c r="E3" s="15" t="str">
        <f t="shared" si="0"/>
        <v>jueves</v>
      </c>
      <c r="F3" s="15" t="str">
        <f t="shared" si="0"/>
        <v>viernes</v>
      </c>
      <c r="G3" s="15" t="str">
        <f t="shared" si="0"/>
        <v>sábado</v>
      </c>
      <c r="H3" s="16" t="str">
        <f t="shared" si="0"/>
        <v>domingo</v>
      </c>
    </row>
    <row r="4" spans="2:9" s="4" customFormat="1" ht="24" customHeight="1">
      <c r="B4" s="33">
        <f t="array" ref="B4:H4">DaysAndWeeks+DATE(CalendarYear,9,1)-WEEKDAY(DATE(CalendarYear,9,1),(InicioDeLaSemana="lunes")+1)+1</f>
        <v>44802</v>
      </c>
      <c r="C4" s="33">
        <v>44803</v>
      </c>
      <c r="D4" s="33">
        <v>44804</v>
      </c>
      <c r="E4" s="33">
        <v>44805</v>
      </c>
      <c r="F4" s="33">
        <v>44806</v>
      </c>
      <c r="G4" s="33">
        <v>44807</v>
      </c>
      <c r="H4" s="33">
        <v>44808</v>
      </c>
    </row>
    <row r="5" spans="2:9" s="10" customFormat="1" ht="56.15" customHeight="1">
      <c r="B5" s="28"/>
      <c r="C5" s="28"/>
      <c r="D5" s="28"/>
      <c r="E5" s="28"/>
      <c r="F5" s="28"/>
      <c r="G5" s="28"/>
      <c r="H5" s="28"/>
    </row>
    <row r="6" spans="2:9" s="4" customFormat="1" ht="24" customHeight="1">
      <c r="B6" s="34">
        <f t="array" ref="B6:H6">DaysAndWeeks+DATE(CalendarYear,9,1)-WEEKDAY(DATE(CalendarYear,9,1),(InicioDeLaSemana="lunes")+1)+8</f>
        <v>44809</v>
      </c>
      <c r="C6" s="34">
        <v>44810</v>
      </c>
      <c r="D6" s="34">
        <v>44811</v>
      </c>
      <c r="E6" s="34">
        <v>44812</v>
      </c>
      <c r="F6" s="34">
        <v>44813</v>
      </c>
      <c r="G6" s="34">
        <v>44814</v>
      </c>
      <c r="H6" s="34">
        <v>44815</v>
      </c>
    </row>
    <row r="7" spans="2:9" s="10" customFormat="1" ht="56.15" customHeight="1">
      <c r="B7" s="27"/>
      <c r="C7" s="27"/>
      <c r="D7" s="27"/>
      <c r="E7" s="27"/>
      <c r="F7" s="27"/>
      <c r="G7" s="27"/>
      <c r="H7" s="27"/>
    </row>
    <row r="8" spans="2:9" s="4" customFormat="1" ht="24" customHeight="1">
      <c r="B8" s="35">
        <f t="array" ref="B8:H8">DaysAndWeeks+DATE(CalendarYear,9,1)-WEEKDAY(DATE(CalendarYear,9,1),(InicioDeLaSemana="lunes")+1)+15</f>
        <v>44816</v>
      </c>
      <c r="C8" s="35">
        <v>44817</v>
      </c>
      <c r="D8" s="35">
        <v>44818</v>
      </c>
      <c r="E8" s="35">
        <v>44819</v>
      </c>
      <c r="F8" s="35">
        <v>44820</v>
      </c>
      <c r="G8" s="35">
        <v>44821</v>
      </c>
      <c r="H8" s="35">
        <v>44822</v>
      </c>
    </row>
    <row r="9" spans="2:9" s="10" customFormat="1" ht="56.15" customHeight="1">
      <c r="B9" s="28"/>
      <c r="C9" s="28"/>
      <c r="D9" s="28"/>
      <c r="E9" s="28"/>
      <c r="F9" s="28"/>
      <c r="G9" s="28"/>
      <c r="H9" s="28"/>
    </row>
    <row r="10" spans="2:9" s="4" customFormat="1" ht="24" customHeight="1">
      <c r="B10" s="34">
        <f t="array" ref="B10:H10">DaysAndWeeks+DATE(CalendarYear,9,1)-WEEKDAY(DATE(CalendarYear,9,1),(InicioDeLaSemana="lunes")+1)+22</f>
        <v>44823</v>
      </c>
      <c r="C10" s="34">
        <v>44824</v>
      </c>
      <c r="D10" s="34">
        <v>44825</v>
      </c>
      <c r="E10" s="34">
        <v>44826</v>
      </c>
      <c r="F10" s="34">
        <v>44827</v>
      </c>
      <c r="G10" s="34">
        <v>44828</v>
      </c>
      <c r="H10" s="34">
        <v>44829</v>
      </c>
    </row>
    <row r="11" spans="2:9" s="10" customFormat="1" ht="56.15" customHeight="1">
      <c r="B11" s="27"/>
      <c r="C11" s="27"/>
      <c r="D11" s="27"/>
      <c r="E11" s="27"/>
      <c r="F11" s="27"/>
      <c r="G11" s="27"/>
      <c r="H11" s="27"/>
    </row>
    <row r="12" spans="2:9" s="4" customFormat="1" ht="24" customHeight="1">
      <c r="B12" s="35">
        <f t="array" ref="B12:H12">DaysAndWeeks+DATE(CalendarYear,9,1)-WEEKDAY(DATE(CalendarYear,9,1),(InicioDeLaSemana="lunes")+1)+29</f>
        <v>44830</v>
      </c>
      <c r="C12" s="35">
        <v>44831</v>
      </c>
      <c r="D12" s="35">
        <v>44832</v>
      </c>
      <c r="E12" s="35">
        <v>44833</v>
      </c>
      <c r="F12" s="35">
        <v>44834</v>
      </c>
      <c r="G12" s="35">
        <v>44835</v>
      </c>
      <c r="H12" s="35">
        <v>44836</v>
      </c>
    </row>
    <row r="13" spans="2:9" s="10" customFormat="1" ht="56.15" customHeight="1">
      <c r="B13" s="28"/>
      <c r="C13" s="28"/>
      <c r="D13" s="28"/>
      <c r="E13" s="28"/>
      <c r="F13" s="28"/>
      <c r="G13" s="28"/>
      <c r="H13" s="28"/>
    </row>
    <row r="14" spans="2:9" s="4" customFormat="1" ht="24" customHeight="1">
      <c r="B14" s="34">
        <f t="array" ref="B14:C14">DaysAndWeeks+DATE(CalendarYear,9,1)-WEEKDAY(DATE(CalendarYear,9,1),(InicioDeLaSemana="lunes")+1)+36</f>
        <v>44837</v>
      </c>
      <c r="C14" s="34">
        <v>44838</v>
      </c>
      <c r="D14" s="61" t="s">
        <v>0</v>
      </c>
      <c r="E14" s="61"/>
      <c r="F14" s="61"/>
      <c r="G14" s="61"/>
      <c r="H14" s="62"/>
    </row>
    <row r="15" spans="2:9" s="10" customFormat="1" ht="56.15" customHeight="1">
      <c r="B15" s="27"/>
      <c r="C15" s="27"/>
      <c r="D15" s="63"/>
      <c r="E15" s="63"/>
      <c r="F15" s="63"/>
      <c r="G15" s="63"/>
      <c r="H15" s="64"/>
    </row>
  </sheetData>
  <mergeCells count="3">
    <mergeCell ref="B2:D2"/>
    <mergeCell ref="D14:H14"/>
    <mergeCell ref="D15:H15"/>
  </mergeCells>
  <phoneticPr fontId="33"/>
  <conditionalFormatting sqref="B12:H12 B14:C14">
    <cfRule type="expression" dxfId="7" priority="2">
      <formula>AND(DAY(B12)&gt;=1,DAY(B12)&lt;=15)</formula>
    </cfRule>
  </conditionalFormatting>
  <conditionalFormatting sqref="B4:G4">
    <cfRule type="expression" dxfId="6" priority="1">
      <formula>DAY(B4)&gt;8</formula>
    </cfRule>
  </conditionalFormatting>
  <dataValidations count="8">
    <dataValidation allowBlank="1" showInputMessage="1" showErrorMessage="1" prompt="El día de la semana se determinará automáticamente" sqref="C3:H3" xr:uid="{00000000-0002-0000-0800-000000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800-000001000000}"/>
    <dataValidation allowBlank="1" showInputMessage="1" showErrorMessage="1" prompt="Calendario del mes de septiembre" sqref="A1" xr:uid="{00000000-0002-0000-0800-000002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800-000003000000}"/>
    <dataValidation allowBlank="1" showInputMessage="1" showErrorMessage="1" prompt="Las celdas de esta fila y las filas 7, 9, 11, 13 y 15 son para escribir notas diarias relacionadas con el día natural de la celda anterior." sqref="B5" xr:uid="{00000000-0002-0000-0800-000004000000}"/>
    <dataValidation allowBlank="1" showInputMessage="1" prompt="Escriba las notas del mes en esta celda." sqref="D15:H15" xr:uid="{00000000-0002-0000-0800-000005000000}"/>
    <dataValidation allowBlank="1" showInputMessage="1" prompt="Escriba las notas del mes en la celda inferior." sqref="D14:H14" xr:uid="{00000000-0002-0000-0800-000006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800-000007000000}"/>
  </dataValidations>
  <printOptions horizontalCentered="1"/>
  <pageMargins left="0.25" right="0.25" top="0.5" bottom="0.5" header="0.3" footer="0.3"/>
  <pageSetup paperSize="9" scale="99"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ediaServiceKeyPoints xmlns="bc40ee61-97e6-465d-b81e-3a1af5db8994" xsi:nil="true"/>
    <_Flow_SignoffStatus xmlns="bc40ee61-97e6-465d-b81e-3a1af5db899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4D19C465DF61C4F827598595BBCCBD1" ma:contentTypeVersion="11" ma:contentTypeDescription="Crear nuevo documento." ma:contentTypeScope="" ma:versionID="7e2432aaf416b4c5e684f11c78a44970">
  <xsd:schema xmlns:xsd="http://www.w3.org/2001/XMLSchema" xmlns:xs="http://www.w3.org/2001/XMLSchema" xmlns:p="http://schemas.microsoft.com/office/2006/metadata/properties" xmlns:ns2="bc40ee61-97e6-465d-b81e-3a1af5db8994" targetNamespace="http://schemas.microsoft.com/office/2006/metadata/properties" ma:root="true" ma:fieldsID="b8499c14131f852cec90f1df3fe88dfe" ns2:_="">
    <xsd:import namespace="bc40ee61-97e6-465d-b81e-3a1af5db899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40ee61-97e6-465d-b81e-3a1af5db89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_Flow_SignoffStatus" ma:index="18" nillable="true" ma:displayName="Estado de aprobación" ma:internalName="Estado_x0020_de_x0020_aprobaci_x00f3_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0D437D-D97C-4174-9BD0-B6C4706C93C2}">
  <ds:schemaRefs>
    <ds:schemaRef ds:uri="http://schemas.microsoft.com/office/2006/metadata/properties"/>
    <ds:schemaRef ds:uri="http://schemas.microsoft.com/office/infopath/2007/PartnerControls"/>
    <ds:schemaRef ds:uri="71af3243-3dd4-4a8d-8c0d-dd76da1f02a5"/>
    <ds:schemaRef ds:uri="bc40ee61-97e6-465d-b81e-3a1af5db8994"/>
  </ds:schemaRefs>
</ds:datastoreItem>
</file>

<file path=customXml/itemProps2.xml><?xml version="1.0" encoding="utf-8"?>
<ds:datastoreItem xmlns:ds="http://schemas.openxmlformats.org/officeDocument/2006/customXml" ds:itemID="{3BF997A1-6F4D-40DF-902F-6A09A77F9752}">
  <ds:schemaRefs>
    <ds:schemaRef ds:uri="http://schemas.microsoft.com/sharepoint/v3/contenttype/forms"/>
  </ds:schemaRefs>
</ds:datastoreItem>
</file>

<file path=customXml/itemProps3.xml><?xml version="1.0" encoding="utf-8"?>
<ds:datastoreItem xmlns:ds="http://schemas.openxmlformats.org/officeDocument/2006/customXml" ds:itemID="{7C40BFF9-C056-4547-B366-C082EA01D2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40ee61-97e6-465d-b81e-3a1af5db89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TM11829122</Template>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39</vt:i4>
      </vt:variant>
    </vt:vector>
  </HeadingPairs>
  <TitlesOfParts>
    <vt:vector size="51" baseType="lpstr">
      <vt:lpstr>Enero</vt:lpstr>
      <vt:lpstr>Febrero</vt:lpstr>
      <vt:lpstr>Marzo</vt:lpstr>
      <vt:lpstr>Abril</vt:lpstr>
      <vt:lpstr>Mayo</vt:lpstr>
      <vt:lpstr>Junio</vt:lpstr>
      <vt:lpstr>Julio</vt:lpstr>
      <vt:lpstr>Agosto</vt:lpstr>
      <vt:lpstr>Septiembre</vt:lpstr>
      <vt:lpstr>Octubre</vt:lpstr>
      <vt:lpstr>Noviembre</vt:lpstr>
      <vt:lpstr>Diciembre</vt:lpstr>
      <vt:lpstr>Abril!Área_de_impresión</vt:lpstr>
      <vt:lpstr>Agosto!Área_de_impresión</vt:lpstr>
      <vt:lpstr>Diciembre!Área_de_impresión</vt:lpstr>
      <vt:lpstr>Enero!Área_de_impresión</vt:lpstr>
      <vt:lpstr>Febrero!Área_de_impresión</vt:lpstr>
      <vt:lpstr>Julio!Área_de_impresión</vt:lpstr>
      <vt:lpstr>Junio!Área_de_impresión</vt:lpstr>
      <vt:lpstr>Marzo!Área_de_impresión</vt:lpstr>
      <vt:lpstr>Mayo!Área_de_impresión</vt:lpstr>
      <vt:lpstr>Noviembre!Área_de_impresión</vt:lpstr>
      <vt:lpstr>Octubre!Área_de_impresión</vt:lpstr>
      <vt:lpstr>Septiembre!Área_de_impresión</vt:lpstr>
      <vt:lpstr>CalendarYear</vt:lpstr>
      <vt:lpstr>ColumnTitleRegion1..H12.1</vt:lpstr>
      <vt:lpstr>ColumnTitleRegion1..H12.10</vt:lpstr>
      <vt:lpstr>ColumnTitleRegion1..H12.11</vt:lpstr>
      <vt:lpstr>ColumnTitleRegion1..H12.12</vt:lpstr>
      <vt:lpstr>ColumnTitleRegion1..H12.2</vt:lpstr>
      <vt:lpstr>ColumnTitleRegion1..H12.3</vt:lpstr>
      <vt:lpstr>ColumnTitleRegion1..H12.4</vt:lpstr>
      <vt:lpstr>ColumnTitleRegion1..H12.5</vt:lpstr>
      <vt:lpstr>ColumnTitleRegion1..H12.6</vt:lpstr>
      <vt:lpstr>ColumnTitleRegion1..H12.7</vt:lpstr>
      <vt:lpstr>ColumnTitleRegion1..H12.8</vt:lpstr>
      <vt:lpstr>ColumnTitleRegion1..H12.9</vt:lpstr>
      <vt:lpstr>ColumnTitleRegion2..C14.1</vt:lpstr>
      <vt:lpstr>ColumnTitleRegion2..C14.10</vt:lpstr>
      <vt:lpstr>ColumnTitleRegion2..C14.11</vt:lpstr>
      <vt:lpstr>ColumnTitleRegion2..C14.12</vt:lpstr>
      <vt:lpstr>ColumnTitleRegion2..C14.2</vt:lpstr>
      <vt:lpstr>ColumnTitleRegion2..C14.3</vt:lpstr>
      <vt:lpstr>ColumnTitleRegion2..C14.4</vt:lpstr>
      <vt:lpstr>ColumnTitleRegion2..C14.5</vt:lpstr>
      <vt:lpstr>ColumnTitleRegion2..C14.6</vt:lpstr>
      <vt:lpstr>ColumnTitleRegion2..C14.7</vt:lpstr>
      <vt:lpstr>ColumnTitleRegion2..C14.8</vt:lpstr>
      <vt:lpstr>ColumnTitleRegion2..C14.9</vt:lpstr>
      <vt:lpstr>InicioDeLaSemana</vt:lpstr>
      <vt:lpstr>RowTitleRegion1..K3</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2020-10-07T05:20:26Z</dcterms:created>
  <dcterms:modified xsi:type="dcterms:W3CDTF">2022-01-14T15:31:35Z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0x01010004D19C465DF61C4F827598595BBCCBD1</vt:lpwstr>
  </property>
</Properties>
</file>